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<sst xmlns="http://schemas.openxmlformats.org/spreadsheetml/2006/main" count="13917" uniqueCount="2335">
  <si>
    <t>Aspe</t>
  </si>
  <si>
    <t>Rekapitulace ceny</t>
  </si>
  <si>
    <t>5423530003-zm01</t>
  </si>
  <si>
    <t>Elektrizace trati Kadaň Prunéřov - Kadaň: Rozšíření stavby - Kadaň-Předměstí</t>
  </si>
  <si>
    <t>ZŘ</t>
  </si>
  <si>
    <t>20210601</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</si>
  <si>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</si>
  <si>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</si>
  <si>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</si>
  <si>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</si>
  <si>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</si>
  <si>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</si>
  <si>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</si>
  <si>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</si>
  <si>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</si>
  <si>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</si>
  <si>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</si>
  <si>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</si>
  <si>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</si>
  <si>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</si>
  <si>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</si>
  <si>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</si>
  <si>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</si>
  <si>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</si>
  <si>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</si>
  <si>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</si>
  <si>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</si>
  <si>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</si>
  <si>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</si>
  <si>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</si>
  <si>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</si>
  <si>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</si>
  <si>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</si>
  <si>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</si>
  <si>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</si>
  <si>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</si>
  <si>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</si>
  <si>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</si>
  <si>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</si>
  <si>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</si>
  <si>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</si>
  <si>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</si>
  <si>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</si>
  <si>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</si>
  <si>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</si>
  <si>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</si>
  <si>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</si>
  <si>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</si>
  <si>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</si>
  <si>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</si>
  <si>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</si>
  <si>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</si>
  <si>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</si>
  <si>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</si>
  <si>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</si>
  <si>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</si>
  <si>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</si>
  <si>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</si>
  <si>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</si>
  <si>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</si>
  <si>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</si>
  <si>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</si>
  <si>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</si>
  <si>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</si>
  <si>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</si>
  <si>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</si>
  <si>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</si>
  <si>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</si>
  <si>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</si>
  <si>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</si>
  <si>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</si>
  <si>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</si>
  <si>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</si>
  <si>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</si>
  <si>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</si>
  <si>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</si>
  <si>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</si>
  <si>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</si>
  <si>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</si>
  <si>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</si>
  <si>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</si>
  <si>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</si>
  <si>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</si>
  <si>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</si>
  <si>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</si>
  <si>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</si>
  <si>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</si>
  <si>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</si>
  <si>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</si>
  <si>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</si>
  <si>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</si>
  <si>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</si>
  <si>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</si>
  <si>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</si>
  <si>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</si>
  <si>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</si>
  <si>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</si>
  <si>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</si>
  <si>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</si>
  <si>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</si>
  <si>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</si>
  <si>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</si>
  <si>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</si>
  <si>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</si>
  <si>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</si>
  <si>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</si>
  <si>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</si>
  <si>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</si>
  <si>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</si>
  <si>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</si>
  <si>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</si>
  <si>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</si>
  <si>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</si>
  <si>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</si>
  <si>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</si>
  <si>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</si>
  <si>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</si>
  <si>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</si>
  <si>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</si>
  <si>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</si>
  <si>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</si>
  <si>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</si>
  <si>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</si>
  <si>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</si>
  <si>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</si>
  <si>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</si>
  <si>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</si>
  <si>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</si>
  <si>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</si>
  <si>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</si>
  <si>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</si>
  <si>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</si>
  <si>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</si>
  <si>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</si>
  <si>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</si>
  <si>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</si>
  <si>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</si>
  <si>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</si>
  <si>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</si>
  <si>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</si>
  <si>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</si>
  <si>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</si>
  <si>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</si>
  <si>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</si>
  <si>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</si>
  <si>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</si>
  <si>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</si>
  <si>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</si>
  <si>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</si>
  <si>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</si>
  <si>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</si>
  <si>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</si>
  <si>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</si>
  <si>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</si>
  <si>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</si>
  <si>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</si>
  <si>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</si>
  <si>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</si>
  <si>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</si>
  <si>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</si>
  <si>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</si>
  <si>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</si>
  <si>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</si>
  <si>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</si>
  <si>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</si>
  <si>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</si>
  <si>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</si>
  <si>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</si>
  <si>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</si>
  <si>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</si>
  <si>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</si>
  <si>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</si>
  <si>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</si>
  <si>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</si>
  <si>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</si>
  <si>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</si>
  <si>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</si>
  <si>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</si>
  <si>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</si>
  <si>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</si>
  <si>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</si>
  <si>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</si>
  <si>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</si>
  <si>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</si>
  <si>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</si>
  <si>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</si>
  <si>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</si>
  <si>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</si>
  <si>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</si>
  <si>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</si>
  <si>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</si>
  <si>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</si>
  <si>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</si>
  <si>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</si>
  <si>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</si>
  <si>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</si>
  <si>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</si>
  <si>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</si>
  <si>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</si>
  <si>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</si>
  <si>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</si>
  <si>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</si>
  <si>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</si>
  <si>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</si>
  <si>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</si>
  <si>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</si>
  <si>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</si>
  <si>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</si>
  <si>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</si>
  <si>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</si>
  <si>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</si>
  <si>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</si>
  <si>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</si>
  <si>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</si>
  <si>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</si>
  <si>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</si>
  <si>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</si>
  <si>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</si>
  <si>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</si>
  <si>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</si>
  <si>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</si>
  <si>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</si>
  <si>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</si>
  <si>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</si>
  <si>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</si>
  <si>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</si>
  <si>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</si>
  <si>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</si>
  <si>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</si>
  <si>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</si>
  <si>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</si>
  <si>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</si>
  <si>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</si>
  <si>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</si>
  <si>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</si>
  <si>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</si>
  <si>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</si>
  <si>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</si>
  <si>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</si>
  <si>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</si>
  <si>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</si>
  <si>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</si>
  <si>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</si>
  <si>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</si>
  <si>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</si>
  <si>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</si>
  <si>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</si>
  <si>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</si>
  <si>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</si>
  <si>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</si>
  <si>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</si>
  <si>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</si>
  <si>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</si>
  <si>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</si>
  <si>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</si>
  <si>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</si>
  <si>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</si>
  <si>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</si>
  <si>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</si>
  <si>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</si>
  <si>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</si>
  <si>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</si>
  <si>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</si>
  <si>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</si>
  <si>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</si>
  <si>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</si>
  <si>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</si>
  <si>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</si>
  <si>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</si>
  <si>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</si>
  <si>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</si>
  <si>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</si>
  <si>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</si>
  <si>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</si>
  <si>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</si>
  <si>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</si>
  <si>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</si>
  <si>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</si>
  <si>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</si>
  <si>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</si>
  <si>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</si>
  <si>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</si>
  <si>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</si>
  <si>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</si>
  <si>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</si>
  <si>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</si>
  <si>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</si>
  <si>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</si>
  <si>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</si>
  <si>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</si>
  <si>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</si>
  <si>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</si>
  <si>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</si>
  <si>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</si>
  <si>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</si>
  <si>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</si>
  <si>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</si>
  <si>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</si>
  <si>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</si>
  <si>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</si>
  <si>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</si>
  <si>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</si>
  <si>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</si>
  <si>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</si>
  <si>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</si>
  <si>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</si>
  <si>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</si>
  <si>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</si>
  <si>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</si>
  <si>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</si>
  <si>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</si>
  <si>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</si>
  <si>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</si>
  <si>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</si>
  <si>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</si>
  <si>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</si>
  <si>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</si>
  <si>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</si>
  <si>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</si>
  <si>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</si>
  <si>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</si>
  <si>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</si>
  <si>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</si>
  <si>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</si>
  <si>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</si>
  <si>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</si>
  <si>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</si>
  <si>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</si>
  <si>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</si>
  <si>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</si>
  <si>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</si>
  <si>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</si>
  <si>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</si>
  <si>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</si>
  <si>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</si>
  <si>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</si>
  <si>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</si>
  <si>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</si>
  <si>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</si>
  <si>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</si>
  <si>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</si>
  <si>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</si>
  <si>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</si>
  <si>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</si>
  <si>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</si>
  <si>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</si>
  <si>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</si>
  <si>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</si>
  <si>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</si>
  <si>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</si>
  <si>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</si>
  <si>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</si>
  <si>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</si>
  <si>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</si>
  <si>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</si>
  <si>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</si>
  <si>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</si>
  <si>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</si>
  <si>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</si>
  <si>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</si>
  <si>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</si>
  <si>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</si>
  <si>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</si>
  <si>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</si>
  <si>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</si>
  <si>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</si>
  <si>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</si>
  <si>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</si>
  <si>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82</t>
  </si>
  <si>
    <t>75C228</t>
  </si>
  <si>
    <t>VÝKOLEJKA SE ZÁMKEM - DEMONTÁŽ</t>
  </si>
  <si>
    <t>0</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</si>
  <si>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</si>
  <si>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</si>
  <si>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</si>
  <si>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</si>
  <si>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</si>
  <si>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84</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</si>
  <si>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</si>
  <si>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</si>
  <si>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</si>
  <si>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85</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</si>
  <si>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</si>
  <si>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</si>
  <si>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</si>
  <si>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</si>
  <si>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</si>
  <si>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</si>
  <si>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</si>
  <si>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</si>
  <si>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</si>
  <si>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R75JB13</t>
  </si>
  <si>
    <t>DATOVÝ ROZVADĚČ 19" 800X800 DO 47 U</t>
  </si>
  <si>
    <t>[bez vazby na CS]</t>
  </si>
  <si>
    <t>: 1; viz textová a výkresová část projektové dokumentace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</si>
  <si>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</si>
  <si>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R75JB1X</t>
  </si>
  <si>
    <t>DATOVÝ ROZVADĚČ 19" 800X800 -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</si>
  <si>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</si>
  <si>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75K321</t>
  </si>
  <si>
    <t>ZÁLOŽNÍ ZDROJ UPS 230 V DO 1000 VA - DODÁVKA</t>
  </si>
  <si>
    <t>Technická specifikace položky odpovídá příslušné cenové soustavě.</t>
  </si>
  <si>
    <t>75K32X</t>
  </si>
  <si>
    <t>ZÁLOŽNÍ ZDROJ UPS 230 V DO 1000 VA - MONTÁŽ</t>
  </si>
  <si>
    <t>75M913</t>
  </si>
  <si>
    <t>DATOVÁ INFRASTRUKTURA LAN, SWITCH ETHERNET L2 - 24X10/100 (8XPOE) + 2XUPLINK</t>
  </si>
  <si>
    <t>75M91X</t>
  </si>
  <si>
    <t>DATOVÁ INFRASTRUKTURA LAN, SWITCH ETHERNET L2 - MONTÁŽ</t>
  </si>
  <si>
    <t>75M976</t>
  </si>
  <si>
    <t>PŘEVODNÍK - SFP</t>
  </si>
  <si>
    <t>: 4; viz textová a výkresová část projektové dokumentace</t>
  </si>
  <si>
    <t>75M97X</t>
  </si>
  <si>
    <t>PŘEVODNÍK - MONTÁŽ</t>
  </si>
  <si>
    <t>75M311</t>
  </si>
  <si>
    <t>DIGITÁLNÍ TELEFONIE A VOIP, TELEFONNÍ PŘÍSTROJ DIGITÁLNÍ ZÁKLADNÍ - DODÁVKA</t>
  </si>
  <si>
    <t>9: 1; viz textová a výkresová část projektové dokumentace</t>
  </si>
  <si>
    <t>75M31X</t>
  </si>
  <si>
    <t>DIGITÁLNÍ TELEFONIE A VOIP, TELEFONNÍ PŘÍSTROJ DIGITÁLNÍ ZÁKLADNÍ - MONTÁŽ</t>
  </si>
  <si>
    <t>10: 1; viz textová a výkresová část projektové dokumentace</t>
  </si>
  <si>
    <t>75J512</t>
  </si>
  <si>
    <t>KABEL SILOVÝ PRO EPS OHNIODOLNÝ, BEZHALOGENOVÝ PRŮMĚRU DO 2,5 MM2</t>
  </si>
  <si>
    <t>kmžíla</t>
  </si>
  <si>
    <t>11: 0,03; viz textová a výkresová část projektové dokumentace</t>
  </si>
  <si>
    <t>75J51X</t>
  </si>
  <si>
    <t>KABEL SILOVÝ PRO EPS OHNIODOLNÝ, BEZHALOGENOVÝ - MONTÁŽ</t>
  </si>
  <si>
    <t>V liště nebo trubce</t>
  </si>
  <si>
    <t>12: 0,03; viz textová a výkresová část projektové dokumentace</t>
  </si>
  <si>
    <t>R1</t>
  </si>
  <si>
    <t>KONFIGURACE AKTIVNÍCH PRVKŮ SÍTĚ A ZAČLENĚNÍ DO DATOVÉ SÍTĚ</t>
  </si>
  <si>
    <t>HZS</t>
  </si>
  <si>
    <t>Hodinová zúčtovací sazba na celek</t>
  </si>
  <si>
    <t>1: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</si>
  <si>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</si>
  <si>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</si>
  <si>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</si>
  <si>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</si>
  <si>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</si>
  <si>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</si>
  <si>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</si>
  <si>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</si>
  <si>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</si>
  <si>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</si>
  <si>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</si>
  <si>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</si>
  <si>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</si>
  <si>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</si>
  <si>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</si>
  <si>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</si>
  <si>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</si>
  <si>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</si>
  <si>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</si>
  <si>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</si>
  <si>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</si>
  <si>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</si>
  <si>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</si>
  <si>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</si>
  <si>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</si>
  <si>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</si>
  <si>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</si>
  <si>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</si>
  <si>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</si>
  <si>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</si>
  <si>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</si>
  <si>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</si>
  <si>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</si>
  <si>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</si>
  <si>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</si>
  <si>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</si>
  <si>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</si>
  <si>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</si>
  <si>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</si>
  <si>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</si>
  <si>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</si>
  <si>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</si>
  <si>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</si>
  <si>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</si>
  <si>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</si>
  <si>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</si>
  <si>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</si>
  <si>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</si>
  <si>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</si>
  <si>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</si>
  <si>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</si>
  <si>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</si>
  <si>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</si>
  <si>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</si>
  <si>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</si>
  <si>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</si>
  <si>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</si>
  <si>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</si>
  <si>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</si>
  <si>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</si>
  <si>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</si>
  <si>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</si>
  <si>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</si>
  <si>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</si>
  <si>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</si>
  <si>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</si>
  <si>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</si>
  <si>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</si>
  <si>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</si>
  <si>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</si>
  <si>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</si>
  <si>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</si>
  <si>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</si>
  <si>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</si>
  <si>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</si>
  <si>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</si>
  <si>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</si>
  <si>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</si>
  <si>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</si>
  <si>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</si>
  <si>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</si>
  <si>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</si>
  <si>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</si>
  <si>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</si>
  <si>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</si>
  <si>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</si>
  <si>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</si>
  <si>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</si>
  <si>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</si>
  <si>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</si>
  <si>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</si>
  <si>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</si>
  <si>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</si>
  <si>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</si>
  <si>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</si>
  <si>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</si>
  <si>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</si>
  <si>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</si>
  <si>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</si>
  <si>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</si>
  <si>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</si>
  <si>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</si>
  <si>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</si>
  <si>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</si>
  <si>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</si>
  <si>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</si>
  <si>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</si>
  <si>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</si>
  <si>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</si>
  <si>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</si>
  <si>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</si>
  <si>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</si>
  <si>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</si>
  <si>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</si>
  <si>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</si>
  <si>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</si>
  <si>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</si>
  <si>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</si>
  <si>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</si>
  <si>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</si>
  <si>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</si>
  <si>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</si>
  <si>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</si>
  <si>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</si>
  <si>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</si>
  <si>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</si>
  <si>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</si>
  <si>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</si>
  <si>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</si>
  <si>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</si>
  <si>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</si>
  <si>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60</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</si>
  <si>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</si>
  <si>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</si>
  <si>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</si>
  <si>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</si>
  <si>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</si>
  <si>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</si>
  <si>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</si>
  <si>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</si>
  <si>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</si>
  <si>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</si>
  <si>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</si>
  <si>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</si>
  <si>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</si>
  <si>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</si>
  <si>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</si>
  <si>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</si>
  <si>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</si>
  <si>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</si>
  <si>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</si>
  <si>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</si>
  <si>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</si>
  <si>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</si>
  <si>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</si>
  <si>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</si>
  <si>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</si>
  <si>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</si>
  <si>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</si>
  <si>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</si>
  <si>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</si>
  <si>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</si>
  <si>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</si>
  <si>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</si>
  <si>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</si>
  <si>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</si>
  <si>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</si>
  <si>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</si>
  <si>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</si>
  <si>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</si>
  <si>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</si>
  <si>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</si>
  <si>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</si>
  <si>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</si>
  <si>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</si>
  <si>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</si>
  <si>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</si>
  <si>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</si>
  <si>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</si>
  <si>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</si>
  <si>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</si>
  <si>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</si>
  <si>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</si>
  <si>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</si>
  <si>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</si>
  <si>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</si>
  <si>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</si>
  <si>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</si>
  <si>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</si>
  <si>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</si>
  <si>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</si>
  <si>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</si>
  <si>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</si>
  <si>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</si>
  <si>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</si>
  <si>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</si>
  <si>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</si>
  <si>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</si>
  <si>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</si>
  <si>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</si>
  <si>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</si>
  <si>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</si>
  <si>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</si>
  <si>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</si>
  <si>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</si>
  <si>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</si>
  <si>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</si>
  <si>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</si>
  <si>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</si>
  <si>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</si>
  <si>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</si>
  <si>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</si>
  <si>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</si>
  <si>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</si>
  <si>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</si>
  <si>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</si>
  <si>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</si>
  <si>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</si>
  <si>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</si>
  <si>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</si>
  <si>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</si>
  <si>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</si>
  <si>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</si>
  <si>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</si>
  <si>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</si>
  <si>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</si>
  <si>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</si>
  <si>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</si>
  <si>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</si>
  <si>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</si>
  <si>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</si>
  <si>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</si>
  <si>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</si>
  <si>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</si>
  <si>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</si>
  <si>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</si>
  <si>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</si>
  <si>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</si>
  <si>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</si>
  <si>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</si>
  <si>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</si>
  <si>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</si>
  <si>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</si>
  <si>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</si>
  <si>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</si>
  <si>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</si>
  <si>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</si>
  <si>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</si>
  <si>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</si>
  <si>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</si>
  <si>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</si>
  <si>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</si>
  <si>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</si>
  <si>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</si>
  <si>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</si>
  <si>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</si>
  <si>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</si>
  <si>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</si>
  <si>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</si>
  <si>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</si>
  <si>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</si>
  <si>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</si>
  <si>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</si>
  <si>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</si>
  <si>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</si>
  <si>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</si>
  <si>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</si>
  <si>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</si>
  <si>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</si>
  <si>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</si>
  <si>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</si>
  <si>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</si>
  <si>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</si>
  <si>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</si>
  <si>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</si>
  <si>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</si>
  <si>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</si>
  <si>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</si>
  <si>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</si>
  <si>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</si>
  <si>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</si>
  <si>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</si>
  <si>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</si>
  <si>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</si>
  <si>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</si>
  <si>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</si>
  <si>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</si>
  <si>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</si>
  <si>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</si>
  <si>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</si>
  <si>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</si>
  <si>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</si>
  <si>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</si>
  <si>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</si>
  <si>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</si>
  <si>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</si>
  <si>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</si>
  <si>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</si>
  <si>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</si>
  <si>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</si>
  <si>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celek</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</si>
  <si>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</si>
  <si>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</si>
  <si>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</si>
  <si>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</si>
  <si>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</si>
  <si>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</si>
  <si>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</si>
  <si>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</si>
  <si>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</si>
  <si>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</si>
  <si>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</si>
  <si>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</si>
  <si>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</si>
  <si>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</si>
  <si>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</si>
  <si>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</si>
  <si>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</si>
  <si>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</si>
  <si>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</si>
  <si>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</si>
  <si>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</si>
  <si>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</si>
  <si>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</si>
  <si>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</si>
  <si>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</si>
  <si>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</si>
  <si>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</si>
  <si>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</si>
  <si>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</si>
  <si>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</si>
  <si>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</si>
  <si>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</si>
  <si>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</si>
  <si>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</si>
  <si>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</si>
  <si>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</si>
  <si>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</si>
  <si>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</si>
  <si>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</si>
  <si>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</si>
  <si>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</si>
  <si>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</si>
  <si>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</si>
  <si>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</si>
  <si>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</si>
  <si>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</si>
  <si>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</si>
  <si>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</si>
  <si>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</si>
  <si>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</si>
  <si>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</si>
  <si>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</si>
  <si>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</si>
  <si>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</si>
  <si>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</si>
  <si>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</si>
  <si>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</si>
  <si>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</si>
  <si>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</si>
  <si>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</si>
  <si>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</si>
  <si>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</si>
  <si>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</si>
  <si>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</si>
  <si>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</si>
  <si>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</si>
  <si>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</si>
  <si>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</si>
  <si>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</si>
  <si>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</si>
  <si>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</si>
  <si>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</si>
  <si>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</si>
  <si>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</si>
  <si>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</si>
  <si>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</si>
  <si>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</si>
  <si>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</si>
  <si>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</si>
  <si>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</si>
  <si>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</si>
  <si>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</si>
  <si>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</si>
  <si>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</si>
  <si>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</si>
  <si>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</si>
  <si>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</si>
  <si>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</si>
  <si>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</si>
  <si>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</si>
  <si>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</si>
  <si>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</si>
  <si>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</si>
  <si>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</si>
  <si>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</si>
  <si>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</si>
  <si>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</si>
  <si>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</si>
  <si>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</si>
  <si>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</si>
  <si>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</si>
  <si>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</si>
  <si>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</si>
  <si>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</si>
  <si>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</si>
  <si>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</si>
  <si>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</si>
  <si>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</si>
  <si>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</si>
  <si>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</si>
  <si>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</si>
  <si>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</si>
  <si>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</si>
  <si>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</si>
  <si>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</si>
  <si>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</si>
  <si>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</si>
  <si>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</si>
  <si>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</si>
  <si>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</si>
  <si>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</si>
  <si>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</si>
  <si>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</si>
  <si>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75II21</t>
  </si>
  <si>
    <t>SPOJKA PRO CELOPLASTOVÉ KABELY S PANCÍŘEM DO 100 ŽIL</t>
  </si>
  <si>
    <t>75II31</t>
  </si>
  <si>
    <t>SPOJKA DÁLKOVÉHO KABELU DO 100 ŽIL</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</si>
  <si>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</si>
  <si>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</si>
  <si>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</si>
  <si>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</si>
  <si>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</si>
  <si>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</si>
  <si>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</si>
  <si>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</si>
  <si>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</si>
  <si>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</si>
  <si>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</si>
  <si>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</si>
  <si>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</si>
  <si>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</si>
  <si>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</si>
  <si>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</si>
  <si>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</si>
  <si>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</si>
  <si>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</si>
  <si>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</si>
  <si>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</si>
  <si>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</si>
  <si>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</si>
  <si>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</si>
  <si>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</si>
  <si>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</si>
  <si>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</si>
  <si>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</si>
  <si>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</si>
  <si>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</si>
  <si>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</si>
  <si>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</si>
  <si>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</si>
  <si>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</si>
  <si>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</si>
  <si>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</si>
  <si>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</si>
  <si>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</si>
  <si>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</si>
  <si>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</si>
  <si>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</si>
  <si>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</si>
  <si>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</si>
  <si>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</si>
  <si>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</si>
  <si>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</si>
  <si>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</si>
  <si>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</si>
  <si>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</si>
  <si>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</si>
  <si>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</si>
  <si>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</si>
  <si>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</si>
  <si>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</si>
  <si>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</si>
  <si>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</si>
  <si>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</si>
  <si>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</si>
  <si>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</si>
  <si>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</si>
  <si>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</si>
  <si>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</si>
  <si>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</si>
  <si>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</si>
  <si>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</si>
  <si>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</si>
  <si>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</si>
  <si>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</si>
  <si>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</si>
  <si>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</si>
  <si>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</si>
  <si>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</si>
  <si>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</si>
  <si>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</si>
  <si>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</si>
  <si>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</si>
  <si>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</si>
  <si>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</si>
  <si>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</si>
  <si>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</si>
  <si>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</si>
  <si>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</si>
  <si>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</si>
  <si>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</si>
  <si>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</si>
  <si>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</si>
  <si>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</si>
  <si>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</si>
  <si>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</si>
  <si>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</si>
  <si>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</si>
  <si>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</si>
  <si>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</si>
  <si>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</si>
  <si>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</si>
  <si>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</si>
  <si>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</si>
  <si>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</si>
  <si>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</si>
  <si>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</si>
  <si>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</si>
  <si>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</si>
  <si>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</si>
  <si>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</si>
  <si>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</si>
  <si>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</si>
  <si>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</si>
  <si>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</si>
  <si>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</si>
  <si>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</si>
  <si>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</si>
  <si>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</si>
  <si>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</si>
  <si>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</si>
  <si>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</si>
  <si>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</si>
  <si>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</si>
  <si>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</si>
  <si>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</si>
  <si>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</si>
  <si>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</si>
  <si>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</si>
  <si>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</si>
  <si>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</si>
  <si>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</si>
  <si>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</si>
  <si>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</si>
  <si>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</si>
  <si>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</si>
  <si>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</si>
  <si>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</si>
  <si>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</si>
  <si>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</si>
  <si>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</si>
  <si>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</si>
  <si>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</si>
  <si>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</si>
  <si>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</si>
  <si>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</si>
  <si>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</si>
  <si>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</si>
  <si>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</si>
  <si>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</si>
  <si>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</si>
  <si>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</si>
  <si>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</si>
  <si>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</si>
  <si>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</si>
  <si>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</si>
  <si>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</si>
  <si>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</si>
  <si>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</si>
  <si>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</si>
  <si>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</si>
  <si>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</si>
  <si>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</si>
  <si>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</si>
  <si>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</si>
  <si>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</si>
  <si>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</si>
  <si>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</si>
  <si>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</si>
  <si>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</si>
  <si>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</si>
  <si>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</si>
  <si>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</si>
  <si>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</si>
  <si>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</si>
  <si>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</si>
  <si>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</si>
  <si>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</si>
  <si>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</si>
  <si>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</si>
  <si>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</si>
  <si>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</si>
  <si>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</si>
  <si>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</si>
  <si>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</si>
  <si>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</si>
  <si>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</si>
  <si>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</si>
  <si>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</si>
  <si>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</si>
  <si>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</si>
  <si>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</si>
  <si>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</si>
  <si>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</si>
  <si>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</si>
  <si>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</si>
  <si>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</si>
  <si>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</si>
  <si>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</si>
  <si>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</si>
  <si>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</si>
  <si>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</si>
  <si>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</si>
  <si>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</si>
  <si>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</si>
  <si>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</si>
  <si>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</si>
  <si>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</si>
  <si>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</si>
  <si>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</si>
  <si>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</si>
  <si>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</si>
  <si>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</si>
  <si>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</si>
  <si>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</si>
  <si>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</si>
  <si>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</si>
  <si>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</si>
  <si>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</si>
  <si>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</si>
  <si>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</si>
  <si>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</si>
  <si>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</si>
  <si>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</si>
  <si>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</si>
  <si>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</si>
  <si>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</si>
  <si>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</si>
  <si>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</si>
  <si>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</si>
  <si>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</si>
  <si>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</si>
  <si>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</si>
  <si>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</si>
  <si>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</si>
  <si>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</si>
  <si>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</si>
  <si>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</si>
  <si>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</si>
  <si>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</si>
  <si>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</si>
  <si>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</si>
  <si>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</si>
  <si>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</si>
  <si>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</si>
  <si>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</si>
  <si>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</si>
  <si>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</si>
  <si>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</si>
  <si>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</si>
  <si>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</si>
  <si>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</si>
  <si>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</si>
  <si>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</si>
  <si>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</si>
  <si>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</si>
  <si>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</si>
  <si>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</si>
  <si>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</si>
  <si>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</si>
  <si>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</si>
  <si>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</si>
  <si>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</si>
  <si>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</si>
  <si>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</si>
  <si>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</si>
  <si>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</si>
  <si>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</si>
  <si>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</si>
  <si>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</si>
  <si>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</si>
  <si>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</si>
  <si>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</si>
  <si>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</si>
  <si>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</si>
  <si>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</si>
  <si>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</si>
  <si>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</si>
  <si>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</si>
  <si>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</si>
  <si>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</si>
  <si>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</si>
  <si>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</si>
  <si>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</si>
  <si>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</si>
  <si>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</si>
  <si>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</si>
  <si>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</si>
  <si>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</si>
  <si>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</si>
  <si>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</si>
  <si>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</si>
  <si>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</si>
  <si>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</si>
  <si>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</si>
  <si>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</si>
  <si>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</si>
  <si>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</si>
  <si>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</si>
  <si>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</si>
  <si>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</si>
  <si>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</si>
  <si>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</si>
  <si>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</si>
  <si>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</si>
  <si>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</si>
  <si>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</si>
  <si>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</si>
  <si>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</si>
  <si>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</si>
  <si>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</si>
  <si>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</si>
  <si>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</si>
  <si>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</si>
  <si>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</si>
  <si>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</si>
  <si>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</si>
  <si>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</si>
  <si>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</si>
  <si>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</si>
  <si>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</si>
  <si>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</si>
  <si>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</si>
  <si>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</si>
  <si>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</si>
  <si>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</si>
  <si>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</si>
  <si>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</si>
  <si>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</si>
  <si>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</si>
  <si>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</si>
  <si>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</si>
  <si>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</si>
  <si>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</si>
  <si>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</si>
  <si>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</si>
  <si>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</si>
  <si>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</si>
  <si>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</si>
  <si>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</si>
  <si>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</si>
  <si>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</si>
  <si>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</si>
  <si>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</si>
  <si>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</si>
  <si>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</si>
  <si>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</si>
  <si>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</si>
  <si>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</si>
  <si>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</si>
  <si>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</si>
  <si>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</si>
  <si>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</si>
  <si>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</si>
  <si>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</si>
  <si>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</si>
  <si>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</si>
  <si>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</si>
  <si>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</si>
  <si>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</si>
  <si>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</si>
  <si>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</si>
  <si>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</si>
  <si>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</si>
  <si>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</si>
  <si>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</si>
  <si>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</si>
  <si>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</si>
  <si>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</si>
  <si>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</si>
  <si>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</si>
  <si>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</si>
  <si>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</si>
  <si>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</si>
  <si>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</si>
  <si>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</si>
  <si>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</si>
  <si>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</si>
  <si>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</si>
  <si>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</si>
  <si>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</si>
  <si>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</si>
  <si>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</si>
  <si>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</si>
  <si>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</si>
  <si>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</si>
  <si>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</si>
  <si>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</si>
  <si>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</si>
  <si>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</si>
  <si>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</si>
  <si>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</si>
  <si>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</si>
  <si>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</si>
  <si>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</si>
  <si>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</si>
  <si>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</si>
  <si>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</si>
  <si>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</si>
  <si>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</si>
  <si>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</si>
  <si>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</si>
  <si>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</si>
  <si>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</si>
  <si>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</si>
  <si>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</si>
  <si>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</si>
  <si>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</si>
  <si>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</si>
  <si>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</si>
  <si>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</si>
  <si>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</si>
  <si>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</si>
  <si>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</si>
  <si>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</si>
  <si>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</si>
  <si>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</si>
  <si>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</si>
  <si>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</si>
  <si>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</si>
  <si>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</si>
  <si>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</si>
  <si>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</si>
  <si>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</si>
  <si>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</si>
  <si>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</si>
  <si>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</si>
  <si>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</si>
  <si>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</si>
  <si>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</si>
  <si>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</si>
  <si>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</si>
  <si>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</si>
  <si>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</si>
  <si>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</si>
  <si>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</si>
  <si>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</si>
  <si>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</si>
  <si>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</si>
  <si>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</si>
  <si>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</si>
  <si>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</si>
  <si>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</si>
  <si>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</si>
  <si>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</si>
  <si>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</si>
  <si>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</si>
  <si>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</si>
  <si>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</si>
  <si>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</si>
  <si>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</si>
  <si>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</si>
  <si>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</si>
  <si>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</si>
  <si>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</si>
  <si>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</si>
  <si>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</si>
  <si>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</si>
  <si>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</si>
  <si>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</si>
  <si>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</si>
  <si>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</si>
  <si>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</si>
  <si>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</si>
  <si>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</si>
  <si>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</si>
  <si>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</si>
  <si>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</si>
  <si>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</si>
  <si>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</si>
  <si>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</si>
  <si>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</si>
  <si>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</si>
  <si>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</si>
  <si>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</si>
  <si>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</si>
  <si>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</si>
  <si>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</si>
  <si>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</si>
  <si>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</si>
  <si>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</si>
  <si>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</si>
  <si>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</si>
  <si>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</si>
  <si>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</si>
  <si>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</si>
  <si>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</si>
  <si>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</si>
  <si>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</si>
  <si>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</si>
  <si>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</si>
  <si>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</si>
  <si>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</si>
  <si>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</si>
  <si>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</si>
  <si>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</si>
  <si>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</si>
  <si>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</si>
  <si>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</si>
  <si>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</si>
  <si>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</si>
  <si>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</si>
  <si>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</si>
  <si>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</si>
  <si>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</si>
  <si>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</si>
  <si>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</si>
  <si>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</si>
  <si>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</si>
  <si>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</si>
  <si>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</si>
  <si>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</si>
  <si>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</si>
  <si>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</si>
  <si>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</si>
  <si>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</si>
  <si>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</si>
  <si>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</si>
  <si>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</si>
  <si>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</si>
  <si>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</si>
  <si>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</si>
  <si>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</si>
  <si>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</si>
  <si>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</si>
  <si>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</si>
  <si>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</si>
  <si>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</si>
  <si>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</si>
  <si>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</si>
  <si>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</si>
  <si>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</si>
  <si>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</si>
  <si>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</si>
  <si>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</si>
  <si>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</si>
  <si>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</si>
  <si>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</si>
  <si>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</si>
  <si>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</si>
  <si>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</si>
  <si>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</si>
  <si>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</si>
  <si>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</si>
  <si>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</si>
  <si>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</si>
  <si>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</si>
  <si>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</si>
  <si>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</si>
  <si>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</si>
  <si>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</si>
  <si>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</si>
  <si>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</si>
  <si>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</si>
  <si>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</si>
  <si>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</si>
  <si>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</si>
  <si>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</si>
  <si>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</si>
  <si>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</si>
  <si>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</si>
  <si>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</si>
  <si>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</si>
  <si>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</si>
  <si>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</si>
  <si>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</si>
  <si>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</si>
  <si>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</si>
  <si>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</si>
  <si>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</si>
  <si>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</si>
  <si>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</si>
  <si>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</si>
  <si>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</si>
  <si>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</si>
  <si>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</si>
  <si>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</si>
  <si>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</si>
  <si>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</si>
  <si>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</si>
  <si>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</si>
  <si>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</si>
  <si>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</si>
  <si>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</si>
  <si>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</si>
  <si>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</si>
  <si>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</si>
  <si>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</si>
  <si>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</si>
  <si>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</si>
  <si>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</si>
  <si>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</si>
  <si>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</si>
  <si>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</si>
  <si>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</si>
  <si>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</si>
  <si>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</si>
  <si>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</si>
  <si>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</si>
  <si>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</si>
  <si>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SO 4043.4 ŽELEZNIČNÍ MOST V KM 26,906</t>
  </si>
  <si>
    <t>SO 4043.4</t>
  </si>
  <si>
    <t>R015111</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</si>
  <si>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</si>
  <si>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</si>
  <si>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</si>
  <si>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R015330</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</si>
  <si>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</si>
  <si>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</si>
  <si>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</si>
  <si>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</si>
  <si>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</si>
  <si>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</si>
  <si>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</si>
  <si>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</si>
  <si>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</si>
  <si>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</si>
  <si>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</si>
  <si>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</si>
  <si>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</si>
  <si>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</si>
  <si>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</si>
  <si>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</si>
  <si>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</si>
  <si>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</si>
  <si>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</si>
  <si>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</si>
  <si>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</si>
  <si>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</si>
  <si>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</si>
  <si>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</si>
  <si>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</si>
  <si>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</si>
  <si>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</si>
  <si>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</si>
  <si>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</si>
  <si>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</si>
  <si>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</si>
  <si>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</si>
  <si>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</si>
  <si>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</si>
  <si>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</si>
  <si>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</si>
  <si>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</si>
  <si>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</si>
  <si>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</si>
  <si>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</si>
  <si>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</si>
  <si>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</si>
  <si>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</si>
  <si>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</si>
  <si>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</si>
  <si>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</si>
  <si>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</si>
  <si>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</si>
  <si>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</si>
  <si>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</si>
  <si>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</si>
  <si>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</si>
  <si>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</si>
  <si>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</si>
  <si>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</si>
  <si>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</si>
  <si>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</si>
  <si>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</si>
  <si>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</si>
  <si>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</si>
  <si>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</si>
  <si>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</si>
  <si>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</si>
  <si>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</si>
  <si>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</si>
  <si>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</si>
  <si>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</si>
  <si>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</si>
  <si>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</si>
  <si>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</si>
  <si>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</si>
  <si>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</si>
  <si>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</si>
  <si>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</si>
  <si>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</si>
  <si>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</si>
  <si>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</si>
  <si>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</si>
  <si>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</si>
  <si>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</si>
  <si>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</si>
  <si>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</si>
  <si>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</si>
  <si>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</si>
  <si>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</si>
  <si>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</si>
  <si>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</si>
  <si>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</si>
  <si>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</si>
  <si>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</si>
  <si>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</si>
  <si>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</si>
  <si>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</si>
  <si>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</si>
  <si>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</si>
  <si>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</si>
  <si>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</si>
  <si>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</si>
  <si>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</si>
  <si>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</si>
  <si>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</si>
  <si>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</si>
  <si>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</si>
  <si>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</si>
  <si>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</si>
  <si>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</si>
  <si>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</si>
  <si>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</si>
  <si>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</si>
  <si>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</si>
  <si>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</si>
  <si>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</si>
  <si>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</si>
  <si>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R62641</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</si>
  <si>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</si>
  <si>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</si>
  <si>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</si>
  <si>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R631400</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</si>
  <si>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</si>
  <si>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</si>
  <si>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</si>
  <si>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</si>
  <si>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</si>
  <si>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</si>
  <si>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</si>
  <si>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</si>
  <si>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</si>
  <si>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</si>
  <si>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</si>
  <si>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</si>
  <si>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</si>
  <si>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</si>
  <si>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</si>
  <si>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</si>
  <si>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</si>
  <si>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</si>
  <si>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</si>
  <si>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</si>
  <si>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</si>
  <si>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</si>
  <si>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</si>
  <si>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</si>
  <si>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</si>
  <si>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</si>
  <si>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</si>
  <si>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</si>
  <si>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</si>
  <si>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</si>
  <si>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</si>
  <si>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</si>
  <si>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</si>
  <si>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</si>
  <si>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</si>
  <si>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</si>
  <si>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</si>
  <si>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</si>
  <si>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</si>
  <si>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</si>
  <si>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</si>
  <si>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</si>
  <si>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</si>
  <si>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</si>
  <si>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</si>
  <si>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</si>
  <si>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</si>
  <si>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</si>
  <si>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</si>
  <si>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</si>
  <si>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</si>
  <si>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</si>
  <si>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</si>
  <si>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</si>
  <si>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</si>
  <si>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</si>
  <si>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</si>
  <si>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</si>
  <si>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</si>
  <si>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</si>
  <si>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</si>
  <si>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</si>
  <si>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</si>
  <si>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</si>
  <si>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</si>
  <si>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2,0*6,0*4,8=57.600 [A] 
2*A=115.200 [B] 
Celkem: B=115.200 [C]</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</si>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</sst>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385</v>
      </c>
      <c s="12" t="s">
        <v>386</v>
      </c>
      <c s="14">
        <f>0+C13+C14+C15+C16+C17+C18+C19</f>
      </c>
      <c s="14">
        <f>C12*0.21</f>
      </c>
      <c s="14">
        <f>0+E13+E14+E15+E16+E17+E18+E19</f>
      </c>
      <c s="13">
        <f>0+F13+F14+F15+F16+F17+F18+F19</f>
      </c>
    </row>
    <row r="13" spans="1:6" ht="12.75">
      <c r="A13" s="11" t="s">
        <v>387</v>
      </c>
      <c s="12" t="s">
        <v>388</v>
      </c>
      <c s="14">
        <f>'PS 2001.5'!K8+'PS 2001.5'!M8</f>
      </c>
      <c s="14">
        <f>C13*0.21</f>
      </c>
      <c s="14">
        <f>C13+D13</f>
      </c>
      <c s="13">
        <f>'PS 2001.5'!T7</f>
      </c>
    </row>
    <row r="14" spans="1:6" ht="12.75">
      <c r="A14" s="11" t="s">
        <v>432</v>
      </c>
      <c s="12" t="s">
        <v>433</v>
      </c>
      <c s="14">
        <f>'PS 2005.5'!K8+'PS 2005.5'!M8</f>
      </c>
      <c s="14">
        <f>C14*0.21</f>
      </c>
      <c s="14">
        <f>C14+D14</f>
      </c>
      <c s="13">
        <f>'PS 2005.5'!T7</f>
      </c>
    </row>
    <row r="15" spans="1:6" ht="12.75">
      <c r="A15" s="11" t="s">
        <v>593</v>
      </c>
      <c s="12" t="s">
        <v>594</v>
      </c>
      <c s="14">
        <f>'PS 2006.5'!K8+'PS 2006.5'!M8</f>
      </c>
      <c s="14">
        <f>C15*0.21</f>
      </c>
      <c s="14">
        <f>C15+D15</f>
      </c>
      <c s="13">
        <f>'PS 2006.5'!T7</f>
      </c>
    </row>
    <row r="16" spans="1:6" ht="12.75">
      <c r="A16" s="11" t="s">
        <v>680</v>
      </c>
      <c s="12" t="s">
        <v>681</v>
      </c>
      <c s="14">
        <f>'PS 2008.5'!K8+'PS 2008.5'!M8</f>
      </c>
      <c s="14">
        <f>C16*0.21</f>
      </c>
      <c s="14">
        <f>C16+D16</f>
      </c>
      <c s="13">
        <f>'PS 2008.5'!T7</f>
      </c>
    </row>
    <row r="17" spans="1:6" ht="12.75">
      <c r="A17" s="11" t="s">
        <v>733</v>
      </c>
      <c s="12" t="s">
        <v>734</v>
      </c>
      <c s="14">
        <f>'PS 2009.5'!K8+'PS 2009.5'!M8</f>
      </c>
      <c s="14">
        <f>C17*0.21</f>
      </c>
      <c s="14">
        <f>C17+D17</f>
      </c>
      <c s="13">
        <f>'PS 2009.5'!T7</f>
      </c>
    </row>
    <row r="18" spans="1:6" ht="12.75">
      <c r="A18" s="11" t="s">
        <v>905</v>
      </c>
      <c s="12" t="s">
        <v>906</v>
      </c>
      <c s="14">
        <f>'PS 2010.5'!K8+'PS 2010.5'!M8</f>
      </c>
      <c s="14">
        <f>C18*0.21</f>
      </c>
      <c s="14">
        <f>C18+D18</f>
      </c>
      <c s="13">
        <f>'PS 2010.5'!T7</f>
      </c>
    </row>
    <row r="19" spans="1:6" ht="12.75">
      <c r="A19" s="11" t="s">
        <v>924</v>
      </c>
      <c s="12" t="s">
        <v>925</v>
      </c>
      <c s="14">
        <f>'PS 2012.5'!K8+'PS 2012.5'!M8</f>
      </c>
      <c s="14">
        <f>C19*0.21</f>
      </c>
      <c s="14">
        <f>C19+D19</f>
      </c>
      <c s="13">
        <f>'PS 2012.5'!T7</f>
      </c>
    </row>
    <row r="20" spans="1:6" ht="12.75">
      <c r="A20" s="11" t="s">
        <v>1065</v>
      </c>
      <c s="12" t="s">
        <v>1066</v>
      </c>
      <c s="14">
        <f>0+C21</f>
      </c>
      <c s="14">
        <f>C20*0.21</f>
      </c>
      <c s="14">
        <f>0+E21</f>
      </c>
      <c s="13">
        <f>0+F21</f>
      </c>
    </row>
    <row r="21" spans="1:6" ht="12.75">
      <c r="A21" s="11" t="s">
        <v>1067</v>
      </c>
      <c s="12" t="s">
        <v>1068</v>
      </c>
      <c s="14">
        <f>'SO 98-98'!K8+'SO 98-98'!M8</f>
      </c>
      <c s="14">
        <f>C21*0.21</f>
      </c>
      <c s="14">
        <f>C21+D21</f>
      </c>
      <c s="13">
        <f>'SO 98-98'!T7</f>
      </c>
    </row>
    <row r="22" spans="1:6" ht="12.75">
      <c r="A22" s="11" t="s">
        <v>1116</v>
      </c>
      <c s="12" t="s">
        <v>1117</v>
      </c>
      <c s="14">
        <f>0+C23</f>
      </c>
      <c s="14">
        <f>C22*0.21</f>
      </c>
      <c s="14">
        <f>0+E23</f>
      </c>
      <c s="13">
        <f>0+F23</f>
      </c>
    </row>
    <row r="23" spans="1:6" ht="12.75">
      <c r="A23" s="11" t="s">
        <v>1118</v>
      </c>
      <c s="12" t="s">
        <v>1119</v>
      </c>
      <c s="14">
        <f>'SO 4112.5'!K8+'SO 4112.5'!M8</f>
      </c>
      <c s="14">
        <f>C23*0.21</f>
      </c>
      <c s="14">
        <f>C23+D23</f>
      </c>
      <c s="13">
        <f>'SO 4112.5'!T7</f>
      </c>
    </row>
    <row r="24" spans="1:6" ht="12.75">
      <c r="A24" s="11" t="s">
        <v>1305</v>
      </c>
      <c s="12" t="s">
        <v>1306</v>
      </c>
      <c s="14">
        <f>0+C25</f>
      </c>
      <c s="14">
        <f>C24*0.21</f>
      </c>
      <c s="14">
        <f>0+E25</f>
      </c>
      <c s="13">
        <f>0+F25</f>
      </c>
    </row>
    <row r="25" spans="1:6" ht="12.75">
      <c r="A25" s="11" t="s">
        <v>1307</v>
      </c>
      <c s="12" t="s">
        <v>1308</v>
      </c>
      <c s="14">
        <f>'SO 4111.5'!K8+'SO 4111.5'!M8</f>
      </c>
      <c s="14">
        <f>C25*0.21</f>
      </c>
      <c s="14">
        <f>C25+D25</f>
      </c>
      <c s="13">
        <f>'SO 4111.5'!T7</f>
      </c>
    </row>
    <row r="26" spans="1:6" ht="12.75">
      <c r="A26" s="11" t="s">
        <v>1390</v>
      </c>
      <c s="12" t="s">
        <v>1391</v>
      </c>
      <c s="14">
        <f>0+C27</f>
      </c>
      <c s="14">
        <f>C26*0.21</f>
      </c>
      <c s="14">
        <f>0+E27</f>
      </c>
      <c s="13">
        <f>0+F27</f>
      </c>
    </row>
    <row r="27" spans="1:6" ht="12.75">
      <c r="A27" s="11" t="s">
        <v>1392</v>
      </c>
      <c s="12" t="s">
        <v>1393</v>
      </c>
      <c s="14">
        <f>'SO 4121.5'!K8+'SO 4121.5'!M8</f>
      </c>
      <c s="14">
        <f>C27*0.21</f>
      </c>
      <c s="14">
        <f>C27+D27</f>
      </c>
      <c s="13">
        <f>'SO 4121.5'!T7</f>
      </c>
    </row>
    <row r="28" spans="1:6" ht="12.75">
      <c r="A28" s="11" t="s">
        <v>1450</v>
      </c>
      <c s="12" t="s">
        <v>1451</v>
      </c>
      <c s="14">
        <f>0+C29</f>
      </c>
      <c s="14">
        <f>C28*0.21</f>
      </c>
      <c s="14">
        <f>0+E29</f>
      </c>
      <c s="13">
        <f>0+F29</f>
      </c>
    </row>
    <row r="29" spans="1:6" ht="12.75">
      <c r="A29" s="11" t="s">
        <v>1452</v>
      </c>
      <c s="12" t="s">
        <v>1453</v>
      </c>
      <c s="14">
        <f>'SO 4043.4'!K8+'SO 4043.4'!M8</f>
      </c>
      <c s="14">
        <f>C29*0.21</f>
      </c>
      <c s="14">
        <f>C29+D29</f>
      </c>
      <c s="13">
        <f>'SO 4043.4'!T7</f>
      </c>
    </row>
    <row r="30" spans="1:6" ht="12.75">
      <c r="A30" s="11" t="s">
        <v>1648</v>
      </c>
      <c s="12" t="s">
        <v>1649</v>
      </c>
      <c s="14">
        <f>0+C31+C32+C33</f>
      </c>
      <c s="14">
        <f>C30*0.21</f>
      </c>
      <c s="14">
        <f>0+E31+E32+E33</f>
      </c>
      <c s="13">
        <f>0+F31+F32+F33</f>
      </c>
    </row>
    <row r="31" spans="1:6" ht="12.75">
      <c r="A31" s="11" t="s">
        <v>1650</v>
      </c>
      <c s="12" t="s">
        <v>1651</v>
      </c>
      <c s="14">
        <f>'SO 4121.6'!K8+'SO 4121.6'!M8</f>
      </c>
      <c s="14">
        <f>C31*0.21</f>
      </c>
      <c s="14">
        <f>C31+D31</f>
      </c>
      <c s="13">
        <f>'SO 4121.6'!T7</f>
      </c>
    </row>
    <row r="32" spans="1:6" ht="12.75">
      <c r="A32" s="11" t="s">
        <v>1696</v>
      </c>
      <c s="12" t="s">
        <v>1697</v>
      </c>
      <c s="14">
        <f>'SO 5101.5'!K8+'SO 5101.5'!M8</f>
      </c>
      <c s="14">
        <f>C32*0.21</f>
      </c>
      <c s="14">
        <f>C32+D32</f>
      </c>
      <c s="13">
        <f>'SO 5101.5'!T7</f>
      </c>
    </row>
    <row r="33" spans="1:6" ht="12.75">
      <c r="A33" s="11" t="s">
        <v>1856</v>
      </c>
      <c s="12" t="s">
        <v>1857</v>
      </c>
      <c s="14">
        <f>'SO 5101.9'!K8+'SO 5101.9'!M8</f>
      </c>
      <c s="14">
        <f>C33*0.21</f>
      </c>
      <c s="14">
        <f>C33+D33</f>
      </c>
      <c s="13">
        <f>'SO 5101.9'!T7</f>
      </c>
    </row>
    <row r="34" spans="1:6" ht="12.75">
      <c r="A34" s="11" t="s">
        <v>1944</v>
      </c>
      <c s="12" t="s">
        <v>1945</v>
      </c>
      <c s="14">
        <f>0+C35</f>
      </c>
      <c s="14">
        <f>C34*0.21</f>
      </c>
      <c s="14">
        <f>0+E35</f>
      </c>
      <c s="13">
        <f>0+F35</f>
      </c>
    </row>
    <row r="35" spans="1:6" ht="12.75">
      <c r="A35" s="11" t="s">
        <v>1946</v>
      </c>
      <c s="12" t="s">
        <v>1947</v>
      </c>
      <c s="14">
        <f>'SO 6111.5'!K8+'SO 6111.5'!M8</f>
      </c>
      <c s="14">
        <f>C35*0.21</f>
      </c>
      <c s="14">
        <f>C35+D35</f>
      </c>
      <c s="13">
        <f>'SO 6111.5'!T7</f>
      </c>
    </row>
    <row r="36" spans="1:6" ht="12.75">
      <c r="A36" s="11" t="s">
        <v>2110</v>
      </c>
      <c s="12" t="s">
        <v>2111</v>
      </c>
      <c s="14">
        <f>0+C37</f>
      </c>
      <c s="14">
        <f>C36*0.21</f>
      </c>
      <c s="14">
        <f>0+E37</f>
      </c>
      <c s="13">
        <f>0+F37</f>
      </c>
    </row>
    <row r="37" spans="1:6" ht="12.75">
      <c r="A37" s="11" t="s">
        <v>2112</v>
      </c>
      <c s="12" t="s">
        <v>2113</v>
      </c>
      <c s="14">
        <f>'SO 6141.5'!K8+'SO 6141.5'!M8</f>
      </c>
      <c s="14">
        <f>C37*0.21</f>
      </c>
      <c s="14">
        <f>C37+D37</f>
      </c>
      <c s="13">
        <f>'SO 6141.5'!T7</f>
      </c>
    </row>
    <row r="38" spans="1:6" ht="12.75">
      <c r="A38" s="11" t="s">
        <v>2161</v>
      </c>
      <c s="12" t="s">
        <v>2162</v>
      </c>
      <c s="14">
        <f>0+C39+C40+C41</f>
      </c>
      <c s="14">
        <f>C38*0.21</f>
      </c>
      <c s="14">
        <f>0+E39+E40+E41</f>
      </c>
      <c s="13">
        <f>0+F39+F40+F41</f>
      </c>
    </row>
    <row r="39" spans="1:6" ht="12.75">
      <c r="A39" s="11" t="s">
        <v>2163</v>
      </c>
      <c s="12" t="s">
        <v>2164</v>
      </c>
      <c s="14">
        <f>'SO 6162.5'!K8+'SO 6162.5'!M8</f>
      </c>
      <c s="14">
        <f>C39*0.21</f>
      </c>
      <c s="14">
        <f>C39+D39</f>
      </c>
      <c s="13">
        <f>'SO 6162.5'!T7</f>
      </c>
    </row>
    <row r="40" spans="1:6" ht="12.75">
      <c r="A40" s="11" t="s">
        <v>2273</v>
      </c>
      <c s="12" t="s">
        <v>2274</v>
      </c>
      <c s="14">
        <f>'SO 6162.6'!K8+'SO 6162.6'!M8</f>
      </c>
      <c s="14">
        <f>C40*0.21</f>
      </c>
      <c s="14">
        <f>C40+D40</f>
      </c>
      <c s="13">
        <f>'SO 6162.6'!T7</f>
      </c>
    </row>
    <row r="41" spans="1:6" ht="12.75">
      <c r="A41" s="11" t="s">
        <v>2299</v>
      </c>
      <c s="12" t="s">
        <v>2300</v>
      </c>
      <c s="14">
        <f>'SO 6163.5'!K8+'SO 6163.5'!M8</f>
      </c>
      <c s="14">
        <f>C41*0.21</f>
      </c>
      <c s="14">
        <f>C41+D41</f>
      </c>
      <c s="13">
        <f>'SO 6163.5'!T7</f>
      </c>
    </row>
    <row r="42" spans="1:6" ht="12.75">
      <c r="A42" s="11" t="s">
        <v>2315</v>
      </c>
      <c s="12" t="s">
        <v>2316</v>
      </c>
      <c s="14">
        <f>0+C43</f>
      </c>
      <c s="14">
        <f>C42*0.21</f>
      </c>
      <c s="14">
        <f>0+E43</f>
      </c>
      <c s="13">
        <f>0+F43</f>
      </c>
    </row>
    <row r="43" spans="1:6" ht="12.75">
      <c r="A43" s="11" t="s">
        <v>2317</v>
      </c>
      <c s="12" t="s">
        <v>2318</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1065</v>
      </c>
      <c s="41">
        <f>Rekapitulace!C20</f>
      </c>
      <c s="20" t="s">
        <v>0</v>
      </c>
      <c t="s">
        <v>23</v>
      </c>
      <c t="s">
        <v>27</v>
      </c>
    </row>
    <row r="4" spans="1:16" ht="32" customHeight="1">
      <c r="A4" s="24" t="s">
        <v>20</v>
      </c>
      <c s="25" t="s">
        <v>28</v>
      </c>
      <c s="27" t="s">
        <v>1065</v>
      </c>
      <c r="E4" s="26" t="s">
        <v>1066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1069</v>
      </c>
      <c r="E8" s="30" t="s">
        <v>1068</v>
      </c>
      <c r="J8" s="29">
        <f>0+J9+J26</f>
      </c>
      <c s="29">
        <f>0+K9+K26</f>
      </c>
      <c s="29">
        <f>0+L9+L26</f>
      </c>
      <c s="29">
        <f>0+M9+M26</f>
      </c>
    </row>
    <row r="9" spans="1:13" ht="12.75">
      <c r="A9" t="s">
        <v>46</v>
      </c>
      <c r="C9" s="31" t="s">
        <v>47</v>
      </c>
      <c r="E9" s="33" t="s">
        <v>1070</v>
      </c>
      <c r="J9" s="32">
        <f>0</f>
      </c>
      <c s="32">
        <f>0</f>
      </c>
      <c s="32">
        <f>0+L10+L14+L18+L22</f>
      </c>
      <c s="32">
        <f>0+M10+M14+M18+M22</f>
      </c>
    </row>
    <row r="10" spans="1:16" ht="12.75">
      <c r="A10" t="s">
        <v>49</v>
      </c>
      <c s="34" t="s">
        <v>47</v>
      </c>
      <c s="34" t="s">
        <v>1071</v>
      </c>
      <c s="35" t="s">
        <v>51</v>
      </c>
      <c s="6" t="s">
        <v>1072</v>
      </c>
      <c s="36" t="s">
        <v>1073</v>
      </c>
      <c s="37">
        <v>1</v>
      </c>
      <c s="36">
        <v>0</v>
      </c>
      <c s="36">
        <f>ROUND(G10*H10,6)</f>
      </c>
      <c r="L10" s="38">
        <v>0</v>
      </c>
      <c s="32">
        <f>ROUND(ROUND(L10,2)*ROUND(G10,3),2)</f>
      </c>
      <c s="36" t="s">
        <v>439</v>
      </c>
      <c>
        <f>(M10*21)/100</f>
      </c>
      <c t="s">
        <v>27</v>
      </c>
    </row>
    <row r="11" spans="1:5" ht="12.75">
      <c r="A11" s="35" t="s">
        <v>55</v>
      </c>
      <c r="E11" s="39" t="s">
        <v>1074</v>
      </c>
    </row>
    <row r="12" spans="1:5" ht="12.75">
      <c r="A12" s="35" t="s">
        <v>56</v>
      </c>
      <c r="E12" s="40" t="s">
        <v>1075</v>
      </c>
    </row>
    <row r="13" spans="1:5" ht="89.25">
      <c r="A13" t="s">
        <v>57</v>
      </c>
      <c r="E13" s="39" t="s">
        <v>1076</v>
      </c>
    </row>
    <row r="14" spans="1:16" ht="12.75">
      <c r="A14" t="s">
        <v>49</v>
      </c>
      <c s="34" t="s">
        <v>27</v>
      </c>
      <c s="34" t="s">
        <v>1077</v>
      </c>
      <c s="35" t="s">
        <v>51</v>
      </c>
      <c s="6" t="s">
        <v>1078</v>
      </c>
      <c s="36" t="s">
        <v>1073</v>
      </c>
      <c s="37">
        <v>1</v>
      </c>
      <c s="36">
        <v>0</v>
      </c>
      <c s="36">
        <f>ROUND(G14*H14,6)</f>
      </c>
      <c r="L14" s="38">
        <v>0</v>
      </c>
      <c s="32">
        <f>ROUND(ROUND(L14,2)*ROUND(G14,3),2)</f>
      </c>
      <c s="36" t="s">
        <v>439</v>
      </c>
      <c>
        <f>(M14*21)/100</f>
      </c>
      <c t="s">
        <v>27</v>
      </c>
    </row>
    <row r="15" spans="1:5" ht="12.75">
      <c r="A15" s="35" t="s">
        <v>55</v>
      </c>
      <c r="E15" s="39" t="s">
        <v>1079</v>
      </c>
    </row>
    <row r="16" spans="1:5" ht="12.75">
      <c r="A16" s="35" t="s">
        <v>56</v>
      </c>
      <c r="E16" s="40" t="s">
        <v>1075</v>
      </c>
    </row>
    <row r="17" spans="1:5" ht="102">
      <c r="A17" t="s">
        <v>57</v>
      </c>
      <c r="E17" s="39" t="s">
        <v>1080</v>
      </c>
    </row>
    <row r="18" spans="1:16" ht="12.75">
      <c r="A18" t="s">
        <v>49</v>
      </c>
      <c s="34" t="s">
        <v>26</v>
      </c>
      <c s="34" t="s">
        <v>1081</v>
      </c>
      <c s="35" t="s">
        <v>51</v>
      </c>
      <c s="6" t="s">
        <v>1082</v>
      </c>
      <c s="36" t="s">
        <v>1073</v>
      </c>
      <c s="37">
        <v>1</v>
      </c>
      <c s="36">
        <v>0</v>
      </c>
      <c s="36">
        <f>ROUND(G18*H18,6)</f>
      </c>
      <c r="L18" s="38">
        <v>0</v>
      </c>
      <c s="32">
        <f>ROUND(ROUND(L18,2)*ROUND(G18,3),2)</f>
      </c>
      <c s="36" t="s">
        <v>439</v>
      </c>
      <c>
        <f>(M18*21)/100</f>
      </c>
      <c t="s">
        <v>27</v>
      </c>
    </row>
    <row r="19" spans="1:5" ht="12.75">
      <c r="A19" s="35" t="s">
        <v>55</v>
      </c>
      <c r="E19" s="39" t="s">
        <v>1083</v>
      </c>
    </row>
    <row r="20" spans="1:5" ht="12.75">
      <c r="A20" s="35" t="s">
        <v>56</v>
      </c>
      <c r="E20" s="40" t="s">
        <v>1075</v>
      </c>
    </row>
    <row r="21" spans="1:5" ht="38.25">
      <c r="A21" t="s">
        <v>57</v>
      </c>
      <c r="E21" s="39" t="s">
        <v>1084</v>
      </c>
    </row>
    <row r="22" spans="1:16" ht="12.75">
      <c r="A22" t="s">
        <v>49</v>
      </c>
      <c s="34" t="s">
        <v>63</v>
      </c>
      <c s="34" t="s">
        <v>1085</v>
      </c>
      <c s="35" t="s">
        <v>51</v>
      </c>
      <c s="6" t="s">
        <v>1086</v>
      </c>
      <c s="36" t="s">
        <v>1073</v>
      </c>
      <c s="37">
        <v>1</v>
      </c>
      <c s="36">
        <v>0</v>
      </c>
      <c s="36">
        <f>ROUND(G22*H22,6)</f>
      </c>
      <c r="L22" s="38">
        <v>0</v>
      </c>
      <c s="32">
        <f>ROUND(ROUND(L22,2)*ROUND(G22,3),2)</f>
      </c>
      <c s="36" t="s">
        <v>439</v>
      </c>
      <c>
        <f>(M22*21)/100</f>
      </c>
      <c t="s">
        <v>27</v>
      </c>
    </row>
    <row r="23" spans="1:5" ht="12.75">
      <c r="A23" s="35" t="s">
        <v>55</v>
      </c>
      <c r="E23" s="39" t="s">
        <v>51</v>
      </c>
    </row>
    <row r="24" spans="1:5" ht="12.75">
      <c r="A24" s="35" t="s">
        <v>56</v>
      </c>
      <c r="E24" s="40" t="s">
        <v>1075</v>
      </c>
    </row>
    <row r="25" spans="1:5" ht="25.5">
      <c r="A25" t="s">
        <v>57</v>
      </c>
      <c r="E25" s="39" t="s">
        <v>1087</v>
      </c>
    </row>
    <row r="26" spans="1:13" ht="12.75">
      <c r="A26" t="s">
        <v>46</v>
      </c>
      <c r="C26" s="31" t="s">
        <v>27</v>
      </c>
      <c r="E26" s="33" t="s">
        <v>1088</v>
      </c>
      <c r="J26" s="32">
        <f>0</f>
      </c>
      <c s="32">
        <f>0</f>
      </c>
      <c s="32">
        <f>0+L27+L31+L35+L39+L43+L47+L51</f>
      </c>
      <c s="32">
        <f>0+M27+M31+M35+M39+M43+M47+M51</f>
      </c>
    </row>
    <row r="27" spans="1:16" ht="12.75">
      <c r="A27" t="s">
        <v>49</v>
      </c>
      <c s="34" t="s">
        <v>66</v>
      </c>
      <c s="34" t="s">
        <v>1089</v>
      </c>
      <c s="35" t="s">
        <v>51</v>
      </c>
      <c s="6" t="s">
        <v>1090</v>
      </c>
      <c s="36" t="s">
        <v>1073</v>
      </c>
      <c s="37">
        <v>1</v>
      </c>
      <c s="36">
        <v>0</v>
      </c>
      <c s="36">
        <f>ROUND(G27*H27,6)</f>
      </c>
      <c r="L27" s="38">
        <v>0</v>
      </c>
      <c s="32">
        <f>ROUND(ROUND(L27,2)*ROUND(G27,3),2)</f>
      </c>
      <c s="36" t="s">
        <v>439</v>
      </c>
      <c>
        <f>(M27*21)/100</f>
      </c>
      <c t="s">
        <v>27</v>
      </c>
    </row>
    <row r="28" spans="1:5" ht="12.75">
      <c r="A28" s="35" t="s">
        <v>55</v>
      </c>
      <c r="E28" s="39" t="s">
        <v>1091</v>
      </c>
    </row>
    <row r="29" spans="1:5" ht="12.75">
      <c r="A29" s="35" t="s">
        <v>56</v>
      </c>
      <c r="E29" s="40" t="s">
        <v>1075</v>
      </c>
    </row>
    <row r="30" spans="1:5" ht="89.25">
      <c r="A30" t="s">
        <v>57</v>
      </c>
      <c r="E30" s="39" t="s">
        <v>1092</v>
      </c>
    </row>
    <row r="31" spans="1:16" ht="12.75">
      <c r="A31" t="s">
        <v>49</v>
      </c>
      <c s="34" t="s">
        <v>69</v>
      </c>
      <c s="34" t="s">
        <v>1093</v>
      </c>
      <c s="35" t="s">
        <v>51</v>
      </c>
      <c s="6" t="s">
        <v>1094</v>
      </c>
      <c s="36" t="s">
        <v>1073</v>
      </c>
      <c s="37">
        <v>1</v>
      </c>
      <c s="36">
        <v>0</v>
      </c>
      <c s="36">
        <f>ROUND(G31*H31,6)</f>
      </c>
      <c r="L31" s="38">
        <v>0</v>
      </c>
      <c s="32">
        <f>ROUND(ROUND(L31,2)*ROUND(G31,3),2)</f>
      </c>
      <c s="36" t="s">
        <v>439</v>
      </c>
      <c>
        <f>(M31*21)/100</f>
      </c>
      <c t="s">
        <v>27</v>
      </c>
    </row>
    <row r="32" spans="1:5" ht="12.75">
      <c r="A32" s="35" t="s">
        <v>55</v>
      </c>
      <c r="E32" s="39" t="s">
        <v>1095</v>
      </c>
    </row>
    <row r="33" spans="1:5" ht="12.75">
      <c r="A33" s="35" t="s">
        <v>56</v>
      </c>
      <c r="E33" s="40" t="s">
        <v>1075</v>
      </c>
    </row>
    <row r="34" spans="1:5" ht="76.5">
      <c r="A34" t="s">
        <v>57</v>
      </c>
      <c r="E34" s="39" t="s">
        <v>1096</v>
      </c>
    </row>
    <row r="35" spans="1:16" ht="12.75">
      <c r="A35" t="s">
        <v>49</v>
      </c>
      <c s="34" t="s">
        <v>72</v>
      </c>
      <c s="34" t="s">
        <v>1097</v>
      </c>
      <c s="35" t="s">
        <v>51</v>
      </c>
      <c s="6" t="s">
        <v>1098</v>
      </c>
      <c s="36" t="s">
        <v>1073</v>
      </c>
      <c s="37">
        <v>1</v>
      </c>
      <c s="36">
        <v>0</v>
      </c>
      <c s="36">
        <f>ROUND(G35*H35,6)</f>
      </c>
      <c r="L35" s="38">
        <v>0</v>
      </c>
      <c s="32">
        <f>ROUND(ROUND(L35,2)*ROUND(G35,3),2)</f>
      </c>
      <c s="36" t="s">
        <v>439</v>
      </c>
      <c>
        <f>(M35*21)/100</f>
      </c>
      <c t="s">
        <v>27</v>
      </c>
    </row>
    <row r="36" spans="1:5" ht="12.75">
      <c r="A36" s="35" t="s">
        <v>55</v>
      </c>
      <c r="E36" s="39" t="s">
        <v>1099</v>
      </c>
    </row>
    <row r="37" spans="1:5" ht="12.75">
      <c r="A37" s="35" t="s">
        <v>56</v>
      </c>
      <c r="E37" s="40" t="s">
        <v>1100</v>
      </c>
    </row>
    <row r="38" spans="1:5" ht="89.25">
      <c r="A38" t="s">
        <v>57</v>
      </c>
      <c r="E38" s="39" t="s">
        <v>1101</v>
      </c>
    </row>
    <row r="39" spans="1:16" ht="12.75">
      <c r="A39" t="s">
        <v>49</v>
      </c>
      <c s="34" t="s">
        <v>76</v>
      </c>
      <c s="34" t="s">
        <v>1102</v>
      </c>
      <c s="35" t="s">
        <v>51</v>
      </c>
      <c s="6" t="s">
        <v>1103</v>
      </c>
      <c s="36" t="s">
        <v>1073</v>
      </c>
      <c s="37">
        <v>1</v>
      </c>
      <c s="36">
        <v>0</v>
      </c>
      <c s="36">
        <f>ROUND(G39*H39,6)</f>
      </c>
      <c r="L39" s="38">
        <v>0</v>
      </c>
      <c s="32">
        <f>ROUND(ROUND(L39,2)*ROUND(G39,3),2)</f>
      </c>
      <c s="36" t="s">
        <v>439</v>
      </c>
      <c>
        <f>(M39*21)/100</f>
      </c>
      <c t="s">
        <v>27</v>
      </c>
    </row>
    <row r="40" spans="1:5" ht="12.75">
      <c r="A40" s="35" t="s">
        <v>55</v>
      </c>
      <c r="E40" s="39" t="s">
        <v>1104</v>
      </c>
    </row>
    <row r="41" spans="1:5" ht="12.75">
      <c r="A41" s="35" t="s">
        <v>56</v>
      </c>
      <c r="E41" s="40" t="s">
        <v>1075</v>
      </c>
    </row>
    <row r="42" spans="1:5" ht="63.75">
      <c r="A42" t="s">
        <v>57</v>
      </c>
      <c r="E42" s="39" t="s">
        <v>1105</v>
      </c>
    </row>
    <row r="43" spans="1:16" ht="12.75">
      <c r="A43" t="s">
        <v>49</v>
      </c>
      <c s="34" t="s">
        <v>81</v>
      </c>
      <c s="34" t="s">
        <v>1106</v>
      </c>
      <c s="35" t="s">
        <v>51</v>
      </c>
      <c s="6" t="s">
        <v>1107</v>
      </c>
      <c s="36" t="s">
        <v>1073</v>
      </c>
      <c s="37">
        <v>1</v>
      </c>
      <c s="36">
        <v>0</v>
      </c>
      <c s="36">
        <f>ROUND(G43*H43,6)</f>
      </c>
      <c r="L43" s="38">
        <v>0</v>
      </c>
      <c s="32">
        <f>ROUND(ROUND(L43,2)*ROUND(G43,3),2)</f>
      </c>
      <c s="36" t="s">
        <v>439</v>
      </c>
      <c>
        <f>(M43*21)/100</f>
      </c>
      <c t="s">
        <v>27</v>
      </c>
    </row>
    <row r="44" spans="1:5" ht="12.75">
      <c r="A44" s="35" t="s">
        <v>55</v>
      </c>
      <c r="E44" s="39" t="s">
        <v>1104</v>
      </c>
    </row>
    <row r="45" spans="1:5" ht="12.75">
      <c r="A45" s="35" t="s">
        <v>56</v>
      </c>
      <c r="E45" s="40" t="s">
        <v>1075</v>
      </c>
    </row>
    <row r="46" spans="1:5" ht="25.5">
      <c r="A46" t="s">
        <v>57</v>
      </c>
      <c r="E46" s="39" t="s">
        <v>1108</v>
      </c>
    </row>
    <row r="47" spans="1:16" ht="12.75">
      <c r="A47" t="s">
        <v>49</v>
      </c>
      <c s="34" t="s">
        <v>85</v>
      </c>
      <c s="34" t="s">
        <v>1109</v>
      </c>
      <c s="35" t="s">
        <v>51</v>
      </c>
      <c s="6" t="s">
        <v>1110</v>
      </c>
      <c s="36" t="s">
        <v>1073</v>
      </c>
      <c s="37">
        <v>1</v>
      </c>
      <c s="36">
        <v>0</v>
      </c>
      <c s="36">
        <f>ROUND(G47*H47,6)</f>
      </c>
      <c r="L47" s="38">
        <v>0</v>
      </c>
      <c s="32">
        <f>ROUND(ROUND(L47,2)*ROUND(G47,3),2)</f>
      </c>
      <c s="36" t="s">
        <v>439</v>
      </c>
      <c>
        <f>(M47*21)/100</f>
      </c>
      <c t="s">
        <v>27</v>
      </c>
    </row>
    <row r="48" spans="1:5" ht="12.75">
      <c r="A48" s="35" t="s">
        <v>55</v>
      </c>
      <c r="E48" s="39" t="s">
        <v>1104</v>
      </c>
    </row>
    <row r="49" spans="1:5" ht="12.75">
      <c r="A49" s="35" t="s">
        <v>56</v>
      </c>
      <c r="E49" s="40" t="s">
        <v>1075</v>
      </c>
    </row>
    <row r="50" spans="1:5" ht="102">
      <c r="A50" t="s">
        <v>57</v>
      </c>
      <c r="E50" s="39" t="s">
        <v>1111</v>
      </c>
    </row>
    <row r="51" spans="1:16" ht="12.75">
      <c r="A51" t="s">
        <v>49</v>
      </c>
      <c s="34" t="s">
        <v>90</v>
      </c>
      <c s="34" t="s">
        <v>1112</v>
      </c>
      <c s="35" t="s">
        <v>51</v>
      </c>
      <c s="6" t="s">
        <v>1113</v>
      </c>
      <c s="36" t="s">
        <v>1073</v>
      </c>
      <c s="37">
        <v>1</v>
      </c>
      <c s="36">
        <v>0</v>
      </c>
      <c s="36">
        <f>ROUND(G51*H51,6)</f>
      </c>
      <c r="L51" s="38">
        <v>0</v>
      </c>
      <c s="32">
        <f>ROUND(ROUND(L51,2)*ROUND(G51,3),2)</f>
      </c>
      <c s="36" t="s">
        <v>439</v>
      </c>
      <c>
        <f>(M51*21)/100</f>
      </c>
      <c t="s">
        <v>27</v>
      </c>
    </row>
    <row r="52" spans="1:5" ht="25.5">
      <c r="A52" s="35" t="s">
        <v>55</v>
      </c>
      <c r="E52" s="39" t="s">
        <v>1114</v>
      </c>
    </row>
    <row r="53" spans="1:5" ht="12.75">
      <c r="A53" s="35" t="s">
        <v>56</v>
      </c>
      <c r="E53" s="40" t="s">
        <v>1075</v>
      </c>
    </row>
    <row r="54" spans="1:5" ht="63.75">
      <c r="A54" t="s">
        <v>57</v>
      </c>
      <c r="E54" s="39" t="s">
        <v>1115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1116</v>
      </c>
      <c s="41">
        <f>Rekapitulace!C22</f>
      </c>
      <c s="20" t="s">
        <v>0</v>
      </c>
      <c t="s">
        <v>23</v>
      </c>
      <c t="s">
        <v>27</v>
      </c>
    </row>
    <row r="4" spans="1:16" ht="32" customHeight="1">
      <c r="A4" s="24" t="s">
        <v>20</v>
      </c>
      <c s="25" t="s">
        <v>28</v>
      </c>
      <c s="27" t="s">
        <v>1116</v>
      </c>
      <c r="E4" s="26" t="s">
        <v>1117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1120</v>
      </c>
      <c r="E8" s="30" t="s">
        <v>1119</v>
      </c>
      <c r="J8" s="29">
        <f>0+J9+J34+J103+J120+J137+J166</f>
      </c>
      <c s="29">
        <f>0+K9+K34+K103+K120+K137+K166</f>
      </c>
      <c s="29">
        <f>0+L9+L34+L103+L120+L137+L166</f>
      </c>
      <c s="29">
        <f>0+M9+M34+M103+M120+M137+M166</f>
      </c>
    </row>
    <row r="9" spans="1:13" ht="12.75">
      <c r="A9" t="s">
        <v>46</v>
      </c>
      <c r="C9" s="31" t="s">
        <v>1121</v>
      </c>
      <c r="E9" s="33" t="s">
        <v>1122</v>
      </c>
      <c r="J9" s="32">
        <f>0</f>
      </c>
      <c s="32">
        <f>0</f>
      </c>
      <c s="32">
        <f>0+L10+L14+L18+L22+L26+L30</f>
      </c>
      <c s="32">
        <f>0+M10+M14+M18+M22+M26+M30</f>
      </c>
    </row>
    <row r="10" spans="1:16" ht="25.5">
      <c r="A10" t="s">
        <v>49</v>
      </c>
      <c s="34" t="s">
        <v>234</v>
      </c>
      <c s="34" t="s">
        <v>1123</v>
      </c>
      <c s="35" t="s">
        <v>47</v>
      </c>
      <c s="6" t="s">
        <v>1124</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1125</v>
      </c>
    </row>
    <row r="13" spans="1:5" ht="12.75">
      <c r="A13" t="s">
        <v>57</v>
      </c>
      <c r="E13" s="39" t="s">
        <v>444</v>
      </c>
    </row>
    <row r="14" spans="1:16" ht="25.5">
      <c r="A14" t="s">
        <v>49</v>
      </c>
      <c s="34" t="s">
        <v>238</v>
      </c>
      <c s="34" t="s">
        <v>1123</v>
      </c>
      <c s="35" t="s">
        <v>27</v>
      </c>
      <c s="6" t="s">
        <v>1124</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1126</v>
      </c>
    </row>
    <row r="17" spans="1:5" ht="12.75">
      <c r="A17" t="s">
        <v>57</v>
      </c>
      <c r="E17" s="39" t="s">
        <v>444</v>
      </c>
    </row>
    <row r="18" spans="1:16" ht="25.5">
      <c r="A18" t="s">
        <v>49</v>
      </c>
      <c s="34" t="s">
        <v>242</v>
      </c>
      <c s="34" t="s">
        <v>1127</v>
      </c>
      <c s="35" t="s">
        <v>51</v>
      </c>
      <c s="6" t="s">
        <v>1128</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1129</v>
      </c>
    </row>
    <row r="21" spans="1:5" ht="12.75">
      <c r="A21" t="s">
        <v>57</v>
      </c>
      <c r="E21" s="39" t="s">
        <v>444</v>
      </c>
    </row>
    <row r="22" spans="1:16" ht="25.5">
      <c r="A22" t="s">
        <v>49</v>
      </c>
      <c s="34" t="s">
        <v>246</v>
      </c>
      <c s="34" t="s">
        <v>1130</v>
      </c>
      <c s="35" t="s">
        <v>51</v>
      </c>
      <c s="6" t="s">
        <v>1131</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1132</v>
      </c>
    </row>
    <row r="25" spans="1:5" ht="12.75">
      <c r="A25" t="s">
        <v>57</v>
      </c>
      <c r="E25" s="39" t="s">
        <v>444</v>
      </c>
    </row>
    <row r="26" spans="1:16" ht="25.5">
      <c r="A26" t="s">
        <v>49</v>
      </c>
      <c s="34" t="s">
        <v>251</v>
      </c>
      <c s="34" t="s">
        <v>1133</v>
      </c>
      <c s="35" t="s">
        <v>51</v>
      </c>
      <c s="6" t="s">
        <v>1134</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1135</v>
      </c>
    </row>
    <row r="29" spans="1:5" ht="12.75">
      <c r="A29" t="s">
        <v>57</v>
      </c>
      <c r="E29" s="39" t="s">
        <v>444</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1136</v>
      </c>
    </row>
    <row r="33" spans="1:5" ht="12.75">
      <c r="A33" t="s">
        <v>57</v>
      </c>
      <c r="E33" s="39" t="s">
        <v>444</v>
      </c>
    </row>
    <row r="34" spans="1:13" ht="12.75">
      <c r="A34" t="s">
        <v>46</v>
      </c>
      <c r="C34" s="31" t="s">
        <v>251</v>
      </c>
      <c r="E34" s="33" t="s">
        <v>1137</v>
      </c>
      <c r="J34" s="32">
        <f>0</f>
      </c>
      <c s="32">
        <f>0</f>
      </c>
      <c s="32">
        <f>0+L35+L39+L43+L47+L51+L55+L59+L63+L67+L71+L75+L79+L83+L87+L91+L95+L99</f>
      </c>
      <c s="32">
        <f>0+M35+M39+M43+M47+M51+M55+M59+M63+M67+M71+M75+M79+M83+M87+M91+M95+M99</f>
      </c>
    </row>
    <row r="35" spans="1:16" ht="12.75">
      <c r="A35" t="s">
        <v>49</v>
      </c>
      <c s="34" t="s">
        <v>141</v>
      </c>
      <c s="34" t="s">
        <v>1138</v>
      </c>
      <c s="35" t="s">
        <v>51</v>
      </c>
      <c s="6" t="s">
        <v>1139</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1140</v>
      </c>
    </row>
    <row r="38" spans="1:5" ht="12.75">
      <c r="A38" t="s">
        <v>57</v>
      </c>
      <c r="E38" s="39" t="s">
        <v>444</v>
      </c>
    </row>
    <row r="39" spans="1:16" ht="12.75">
      <c r="A39" t="s">
        <v>49</v>
      </c>
      <c s="34" t="s">
        <v>151</v>
      </c>
      <c s="34" t="s">
        <v>1141</v>
      </c>
      <c s="35" t="s">
        <v>51</v>
      </c>
      <c s="6" t="s">
        <v>1142</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1143</v>
      </c>
    </row>
    <row r="42" spans="1:5" ht="12.75">
      <c r="A42" t="s">
        <v>57</v>
      </c>
      <c r="E42" s="39" t="s">
        <v>444</v>
      </c>
    </row>
    <row r="43" spans="1:16" ht="25.5">
      <c r="A43" t="s">
        <v>49</v>
      </c>
      <c s="34" t="s">
        <v>154</v>
      </c>
      <c s="34" t="s">
        <v>1144</v>
      </c>
      <c s="35" t="s">
        <v>47</v>
      </c>
      <c s="6" t="s">
        <v>1145</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1146</v>
      </c>
    </row>
    <row r="46" spans="1:5" ht="12.75">
      <c r="A46" t="s">
        <v>57</v>
      </c>
      <c r="E46" s="39" t="s">
        <v>444</v>
      </c>
    </row>
    <row r="47" spans="1:16" ht="25.5">
      <c r="A47" t="s">
        <v>49</v>
      </c>
      <c s="34" t="s">
        <v>157</v>
      </c>
      <c s="34" t="s">
        <v>1144</v>
      </c>
      <c s="35" t="s">
        <v>27</v>
      </c>
      <c s="6" t="s">
        <v>1145</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1147</v>
      </c>
    </row>
    <row r="50" spans="1:5" ht="12.75">
      <c r="A50" t="s">
        <v>57</v>
      </c>
      <c r="E50" s="39" t="s">
        <v>444</v>
      </c>
    </row>
    <row r="51" spans="1:16" ht="25.5">
      <c r="A51" t="s">
        <v>49</v>
      </c>
      <c s="34" t="s">
        <v>161</v>
      </c>
      <c s="34" t="s">
        <v>1148</v>
      </c>
      <c s="35" t="s">
        <v>51</v>
      </c>
      <c s="6" t="s">
        <v>1149</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1150</v>
      </c>
    </row>
    <row r="54" spans="1:5" ht="12.75">
      <c r="A54" t="s">
        <v>57</v>
      </c>
      <c r="E54" s="39" t="s">
        <v>444</v>
      </c>
    </row>
    <row r="55" spans="1:16" ht="25.5">
      <c r="A55" t="s">
        <v>49</v>
      </c>
      <c s="34" t="s">
        <v>165</v>
      </c>
      <c s="34" t="s">
        <v>1151</v>
      </c>
      <c s="35" t="s">
        <v>51</v>
      </c>
      <c s="6" t="s">
        <v>1152</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1153</v>
      </c>
    </row>
    <row r="58" spans="1:5" ht="12.75">
      <c r="A58" t="s">
        <v>57</v>
      </c>
      <c r="E58" s="39" t="s">
        <v>444</v>
      </c>
    </row>
    <row r="59" spans="1:16" ht="12.75">
      <c r="A59" t="s">
        <v>49</v>
      </c>
      <c s="34" t="s">
        <v>180</v>
      </c>
      <c s="34" t="s">
        <v>1154</v>
      </c>
      <c s="35" t="s">
        <v>51</v>
      </c>
      <c s="6" t="s">
        <v>1155</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1156</v>
      </c>
    </row>
    <row r="62" spans="1:5" ht="12.75">
      <c r="A62" t="s">
        <v>57</v>
      </c>
      <c r="E62" s="39" t="s">
        <v>444</v>
      </c>
    </row>
    <row r="63" spans="1:16" ht="12.75">
      <c r="A63" t="s">
        <v>49</v>
      </c>
      <c s="34" t="s">
        <v>183</v>
      </c>
      <c s="34" t="s">
        <v>1157</v>
      </c>
      <c s="35" t="s">
        <v>51</v>
      </c>
      <c s="6" t="s">
        <v>1158</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1156</v>
      </c>
    </row>
    <row r="66" spans="1:5" ht="12.75">
      <c r="A66" t="s">
        <v>57</v>
      </c>
      <c r="E66" s="39" t="s">
        <v>444</v>
      </c>
    </row>
    <row r="67" spans="1:16" ht="25.5">
      <c r="A67" t="s">
        <v>49</v>
      </c>
      <c s="34" t="s">
        <v>186</v>
      </c>
      <c s="34" t="s">
        <v>1159</v>
      </c>
      <c s="35" t="s">
        <v>51</v>
      </c>
      <c s="6" t="s">
        <v>1160</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1161</v>
      </c>
    </row>
    <row r="70" spans="1:5" ht="12.75">
      <c r="A70" t="s">
        <v>57</v>
      </c>
      <c r="E70" s="39" t="s">
        <v>444</v>
      </c>
    </row>
    <row r="71" spans="1:16" ht="25.5">
      <c r="A71" t="s">
        <v>49</v>
      </c>
      <c s="34" t="s">
        <v>190</v>
      </c>
      <c s="34" t="s">
        <v>1162</v>
      </c>
      <c s="35" t="s">
        <v>51</v>
      </c>
      <c s="6" t="s">
        <v>1163</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1164</v>
      </c>
    </row>
    <row r="74" spans="1:5" ht="12.75">
      <c r="A74" t="s">
        <v>57</v>
      </c>
      <c r="E74" s="39" t="s">
        <v>444</v>
      </c>
    </row>
    <row r="75" spans="1:16" ht="25.5">
      <c r="A75" t="s">
        <v>49</v>
      </c>
      <c s="34" t="s">
        <v>194</v>
      </c>
      <c s="34" t="s">
        <v>1165</v>
      </c>
      <c s="35" t="s">
        <v>51</v>
      </c>
      <c s="6" t="s">
        <v>1166</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1167</v>
      </c>
    </row>
    <row r="78" spans="1:5" ht="12.75">
      <c r="A78" t="s">
        <v>57</v>
      </c>
      <c r="E78" s="39" t="s">
        <v>444</v>
      </c>
    </row>
    <row r="79" spans="1:16" ht="12.75">
      <c r="A79" t="s">
        <v>49</v>
      </c>
      <c s="34" t="s">
        <v>198</v>
      </c>
      <c s="34" t="s">
        <v>1168</v>
      </c>
      <c s="35" t="s">
        <v>51</v>
      </c>
      <c s="6" t="s">
        <v>1169</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1170</v>
      </c>
    </row>
    <row r="82" spans="1:5" ht="12.75">
      <c r="A82" t="s">
        <v>57</v>
      </c>
      <c r="E82" s="39" t="s">
        <v>444</v>
      </c>
    </row>
    <row r="83" spans="1:16" ht="12.75">
      <c r="A83" t="s">
        <v>49</v>
      </c>
      <c s="34" t="s">
        <v>206</v>
      </c>
      <c s="34" t="s">
        <v>1171</v>
      </c>
      <c s="35" t="s">
        <v>51</v>
      </c>
      <c s="6" t="s">
        <v>1172</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1173</v>
      </c>
    </row>
    <row r="86" spans="1:5" ht="12.75">
      <c r="A86" t="s">
        <v>57</v>
      </c>
      <c r="E86" s="39" t="s">
        <v>444</v>
      </c>
    </row>
    <row r="87" spans="1:16" ht="12.75">
      <c r="A87" t="s">
        <v>49</v>
      </c>
      <c s="34" t="s">
        <v>210</v>
      </c>
      <c s="34" t="s">
        <v>1174</v>
      </c>
      <c s="35" t="s">
        <v>51</v>
      </c>
      <c s="6" t="s">
        <v>1175</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1176</v>
      </c>
    </row>
    <row r="90" spans="1:5" ht="12.75">
      <c r="A90" t="s">
        <v>57</v>
      </c>
      <c r="E90" s="39" t="s">
        <v>444</v>
      </c>
    </row>
    <row r="91" spans="1:16" ht="25.5">
      <c r="A91" t="s">
        <v>49</v>
      </c>
      <c s="34" t="s">
        <v>1177</v>
      </c>
      <c s="34" t="s">
        <v>1178</v>
      </c>
      <c s="35" t="s">
        <v>51</v>
      </c>
      <c s="6" t="s">
        <v>1179</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1156</v>
      </c>
    </row>
    <row r="94" spans="1:5" ht="12.75">
      <c r="A94" t="s">
        <v>57</v>
      </c>
      <c r="E94" s="39" t="s">
        <v>444</v>
      </c>
    </row>
    <row r="95" spans="1:16" ht="12.75">
      <c r="A95" t="s">
        <v>49</v>
      </c>
      <c s="34" t="s">
        <v>1180</v>
      </c>
      <c s="34" t="s">
        <v>1181</v>
      </c>
      <c s="35" t="s">
        <v>51</v>
      </c>
      <c s="6" t="s">
        <v>1182</v>
      </c>
      <c s="36" t="s">
        <v>1183</v>
      </c>
      <c s="37">
        <v>2</v>
      </c>
      <c s="36">
        <v>0</v>
      </c>
      <c s="36">
        <f>ROUND(G95*H95,6)</f>
      </c>
      <c r="L95" s="38">
        <v>0</v>
      </c>
      <c s="32">
        <f>ROUND(ROUND(L95,2)*ROUND(G95,3),2)</f>
      </c>
      <c s="36" t="s">
        <v>54</v>
      </c>
      <c>
        <f>(M95*21)/100</f>
      </c>
      <c t="s">
        <v>27</v>
      </c>
    </row>
    <row r="96" spans="1:5" ht="12.75">
      <c r="A96" s="35" t="s">
        <v>55</v>
      </c>
      <c r="E96" s="39" t="s">
        <v>51</v>
      </c>
    </row>
    <row r="97" spans="1:5" ht="25.5">
      <c r="A97" s="35" t="s">
        <v>56</v>
      </c>
      <c r="E97" s="40" t="s">
        <v>1184</v>
      </c>
    </row>
    <row r="98" spans="1:5" ht="12.75">
      <c r="A98" t="s">
        <v>57</v>
      </c>
      <c r="E98" s="39" t="s">
        <v>444</v>
      </c>
    </row>
    <row r="99" spans="1:16" ht="12.75">
      <c r="A99" t="s">
        <v>49</v>
      </c>
      <c s="34" t="s">
        <v>1185</v>
      </c>
      <c s="34" t="s">
        <v>1186</v>
      </c>
      <c s="35" t="s">
        <v>51</v>
      </c>
      <c s="6" t="s">
        <v>1187</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1188</v>
      </c>
    </row>
    <row r="102" spans="1:5" ht="12.75">
      <c r="A102" t="s">
        <v>57</v>
      </c>
      <c r="E102" s="39" t="s">
        <v>444</v>
      </c>
    </row>
    <row r="103" spans="1:13" ht="12.75">
      <c r="A103" t="s">
        <v>46</v>
      </c>
      <c r="C103" s="31" t="s">
        <v>1189</v>
      </c>
      <c r="E103" s="33" t="s">
        <v>1190</v>
      </c>
      <c r="J103" s="32">
        <f>0</f>
      </c>
      <c s="32">
        <f>0</f>
      </c>
      <c s="32">
        <f>0+L104+L108+L112+L116</f>
      </c>
      <c s="32">
        <f>0+M104+M108+M112+M116</f>
      </c>
    </row>
    <row r="104" spans="1:16" ht="12.75">
      <c r="A104" t="s">
        <v>49</v>
      </c>
      <c s="34" t="s">
        <v>47</v>
      </c>
      <c s="34" t="s">
        <v>1191</v>
      </c>
      <c s="35" t="s">
        <v>51</v>
      </c>
      <c s="6" t="s">
        <v>1192</v>
      </c>
      <c s="36" t="s">
        <v>88</v>
      </c>
      <c s="37">
        <v>12</v>
      </c>
      <c s="36">
        <v>0</v>
      </c>
      <c s="36">
        <f>ROUND(G104*H104,6)</f>
      </c>
      <c r="L104" s="38">
        <v>0</v>
      </c>
      <c s="32">
        <f>ROUND(ROUND(L104,2)*ROUND(G104,3),2)</f>
      </c>
      <c s="36" t="s">
        <v>1193</v>
      </c>
      <c>
        <f>(M104*21)/100</f>
      </c>
      <c t="s">
        <v>27</v>
      </c>
    </row>
    <row r="105" spans="1:5" ht="12.75">
      <c r="A105" s="35" t="s">
        <v>55</v>
      </c>
      <c r="E105" s="39" t="s">
        <v>51</v>
      </c>
    </row>
    <row r="106" spans="1:5" ht="25.5">
      <c r="A106" s="35" t="s">
        <v>56</v>
      </c>
      <c r="E106" s="40" t="s">
        <v>1194</v>
      </c>
    </row>
    <row r="107" spans="1:5" ht="12.75">
      <c r="A107" t="s">
        <v>57</v>
      </c>
      <c r="E107" s="39" t="s">
        <v>444</v>
      </c>
    </row>
    <row r="108" spans="1:16" ht="25.5">
      <c r="A108" t="s">
        <v>49</v>
      </c>
      <c s="34" t="s">
        <v>27</v>
      </c>
      <c s="34" t="s">
        <v>1195</v>
      </c>
      <c s="35" t="s">
        <v>51</v>
      </c>
      <c s="6" t="s">
        <v>1196</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1197</v>
      </c>
    </row>
    <row r="111" spans="1:5" ht="12.75">
      <c r="A111" t="s">
        <v>57</v>
      </c>
      <c r="E111" s="39" t="s">
        <v>444</v>
      </c>
    </row>
    <row r="112" spans="1:16" ht="12.75">
      <c r="A112" t="s">
        <v>49</v>
      </c>
      <c s="34" t="s">
        <v>26</v>
      </c>
      <c s="34" t="s">
        <v>1171</v>
      </c>
      <c s="35" t="s">
        <v>51</v>
      </c>
      <c s="6" t="s">
        <v>1172</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1198</v>
      </c>
    </row>
    <row r="115" spans="1:5" ht="12.75">
      <c r="A115" t="s">
        <v>57</v>
      </c>
      <c r="E115" s="39" t="s">
        <v>444</v>
      </c>
    </row>
    <row r="116" spans="1:16" ht="12.75">
      <c r="A116" t="s">
        <v>49</v>
      </c>
      <c s="34" t="s">
        <v>63</v>
      </c>
      <c s="34" t="s">
        <v>1199</v>
      </c>
      <c s="35" t="s">
        <v>51</v>
      </c>
      <c s="6" t="s">
        <v>1200</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1201</v>
      </c>
    </row>
    <row r="119" spans="1:5" ht="12.75">
      <c r="A119" t="s">
        <v>57</v>
      </c>
      <c r="E119" s="39" t="s">
        <v>444</v>
      </c>
    </row>
    <row r="120" spans="1:13" ht="12.75">
      <c r="A120" t="s">
        <v>46</v>
      </c>
      <c r="C120" s="31" t="s">
        <v>878</v>
      </c>
      <c r="E120" s="33" t="s">
        <v>1202</v>
      </c>
      <c r="J120" s="32">
        <f>0</f>
      </c>
      <c s="32">
        <f>0</f>
      </c>
      <c s="32">
        <f>0+L121+L125+L129+L133</f>
      </c>
      <c s="32">
        <f>0+M121+M125+M129+M133</f>
      </c>
    </row>
    <row r="121" spans="1:16" ht="12.75">
      <c r="A121" t="s">
        <v>49</v>
      </c>
      <c s="34" t="s">
        <v>214</v>
      </c>
      <c s="34" t="s">
        <v>1203</v>
      </c>
      <c s="35" t="s">
        <v>51</v>
      </c>
      <c s="6" t="s">
        <v>1204</v>
      </c>
      <c s="36" t="s">
        <v>79</v>
      </c>
      <c s="37">
        <v>1156.5</v>
      </c>
      <c s="36">
        <v>0</v>
      </c>
      <c s="36">
        <f>ROUND(G121*H121,6)</f>
      </c>
      <c r="L121" s="38">
        <v>0</v>
      </c>
      <c s="32">
        <f>ROUND(ROUND(L121,2)*ROUND(G121,3),2)</f>
      </c>
      <c s="36" t="s">
        <v>1205</v>
      </c>
      <c>
        <f>(M121*21)/100</f>
      </c>
      <c t="s">
        <v>27</v>
      </c>
    </row>
    <row r="122" spans="1:5" ht="12.75">
      <c r="A122" s="35" t="s">
        <v>55</v>
      </c>
      <c r="E122" s="39" t="s">
        <v>51</v>
      </c>
    </row>
    <row r="123" spans="1:5" ht="12.75">
      <c r="A123" s="35" t="s">
        <v>56</v>
      </c>
      <c r="E123" s="40" t="s">
        <v>1206</v>
      </c>
    </row>
    <row r="124" spans="1:5" ht="12.75">
      <c r="A124" t="s">
        <v>57</v>
      </c>
      <c r="E124" s="39" t="s">
        <v>444</v>
      </c>
    </row>
    <row r="125" spans="1:16" ht="12.75">
      <c r="A125" t="s">
        <v>49</v>
      </c>
      <c s="34" t="s">
        <v>218</v>
      </c>
      <c s="34" t="s">
        <v>1207</v>
      </c>
      <c s="35" t="s">
        <v>51</v>
      </c>
      <c s="6" t="s">
        <v>1208</v>
      </c>
      <c s="36" t="s">
        <v>104</v>
      </c>
      <c s="37">
        <v>464.3</v>
      </c>
      <c s="36">
        <v>0</v>
      </c>
      <c s="36">
        <f>ROUND(G125*H125,6)</f>
      </c>
      <c r="L125" s="38">
        <v>0</v>
      </c>
      <c s="32">
        <f>ROUND(ROUND(L125,2)*ROUND(G125,3),2)</f>
      </c>
      <c s="36" t="s">
        <v>1209</v>
      </c>
      <c>
        <f>(M125*21)/100</f>
      </c>
      <c t="s">
        <v>27</v>
      </c>
    </row>
    <row r="126" spans="1:5" ht="12.75">
      <c r="A126" s="35" t="s">
        <v>55</v>
      </c>
      <c r="E126" s="39" t="s">
        <v>51</v>
      </c>
    </row>
    <row r="127" spans="1:5" ht="12.75">
      <c r="A127" s="35" t="s">
        <v>56</v>
      </c>
      <c r="E127" s="40" t="s">
        <v>1210</v>
      </c>
    </row>
    <row r="128" spans="1:5" ht="267.75">
      <c r="A128" t="s">
        <v>57</v>
      </c>
      <c r="E128" s="39" t="s">
        <v>1211</v>
      </c>
    </row>
    <row r="129" spans="1:16" ht="12.75">
      <c r="A129" t="s">
        <v>49</v>
      </c>
      <c s="34" t="s">
        <v>222</v>
      </c>
      <c s="34" t="s">
        <v>1212</v>
      </c>
      <c s="35" t="s">
        <v>51</v>
      </c>
      <c s="6" t="s">
        <v>1213</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1214</v>
      </c>
    </row>
    <row r="132" spans="1:5" ht="12.75">
      <c r="A132" t="s">
        <v>57</v>
      </c>
      <c r="E132" s="39" t="s">
        <v>444</v>
      </c>
    </row>
    <row r="133" spans="1:16" ht="12.75">
      <c r="A133" t="s">
        <v>49</v>
      </c>
      <c s="34" t="s">
        <v>230</v>
      </c>
      <c s="34" t="s">
        <v>1215</v>
      </c>
      <c s="35" t="s">
        <v>51</v>
      </c>
      <c s="6" t="s">
        <v>1216</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1217</v>
      </c>
    </row>
    <row r="136" spans="1:5" ht="12.75">
      <c r="A136" t="s">
        <v>57</v>
      </c>
      <c r="E136" s="39" t="s">
        <v>444</v>
      </c>
    </row>
    <row r="137" spans="1:13" ht="12.75">
      <c r="A137" t="s">
        <v>46</v>
      </c>
      <c r="C137" s="31" t="s">
        <v>1218</v>
      </c>
      <c r="E137" s="33" t="s">
        <v>1219</v>
      </c>
      <c r="J137" s="32">
        <f>0</f>
      </c>
      <c s="32">
        <f>0</f>
      </c>
      <c s="32">
        <f>0+L138+L142+L146+L150+L154+L158+L162</f>
      </c>
      <c s="32">
        <f>0+M138+M142+M146+M150+M154+M158+M162</f>
      </c>
    </row>
    <row r="138" spans="1:16" ht="12.75">
      <c r="A138" t="s">
        <v>49</v>
      </c>
      <c s="34" t="s">
        <v>1220</v>
      </c>
      <c s="34" t="s">
        <v>1221</v>
      </c>
      <c s="35" t="s">
        <v>51</v>
      </c>
      <c s="6" t="s">
        <v>1222</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1223</v>
      </c>
    </row>
    <row r="141" spans="1:5" ht="12.75">
      <c r="A141" t="s">
        <v>57</v>
      </c>
      <c r="E141" s="39" t="s">
        <v>444</v>
      </c>
    </row>
    <row r="142" spans="1:16" ht="12.75">
      <c r="A142" t="s">
        <v>49</v>
      </c>
      <c s="34" t="s">
        <v>1224</v>
      </c>
      <c s="34" t="s">
        <v>1225</v>
      </c>
      <c s="35" t="s">
        <v>51</v>
      </c>
      <c s="6" t="s">
        <v>1226</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1227</v>
      </c>
    </row>
    <row r="145" spans="1:5" ht="12.75">
      <c r="A145" t="s">
        <v>57</v>
      </c>
      <c r="E145" s="39" t="s">
        <v>444</v>
      </c>
    </row>
    <row r="146" spans="1:16" ht="12.75">
      <c r="A146" t="s">
        <v>49</v>
      </c>
      <c s="34" t="s">
        <v>1228</v>
      </c>
      <c s="34" t="s">
        <v>1229</v>
      </c>
      <c s="35" t="s">
        <v>51</v>
      </c>
      <c s="6" t="s">
        <v>1230</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1231</v>
      </c>
    </row>
    <row r="149" spans="1:5" ht="12.75">
      <c r="A149" t="s">
        <v>57</v>
      </c>
      <c r="E149" s="39" t="s">
        <v>444</v>
      </c>
    </row>
    <row r="150" spans="1:16" ht="12.75">
      <c r="A150" t="s">
        <v>49</v>
      </c>
      <c s="34" t="s">
        <v>1232</v>
      </c>
      <c s="34" t="s">
        <v>1233</v>
      </c>
      <c s="35" t="s">
        <v>51</v>
      </c>
      <c s="6" t="s">
        <v>1234</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1235</v>
      </c>
    </row>
    <row r="153" spans="1:5" ht="12.75">
      <c r="A153" t="s">
        <v>57</v>
      </c>
      <c r="E153" s="39" t="s">
        <v>444</v>
      </c>
    </row>
    <row r="154" spans="1:16" ht="12.75">
      <c r="A154" t="s">
        <v>49</v>
      </c>
      <c s="34" t="s">
        <v>1236</v>
      </c>
      <c s="34" t="s">
        <v>1237</v>
      </c>
      <c s="35" t="s">
        <v>51</v>
      </c>
      <c s="6" t="s">
        <v>1238</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1156</v>
      </c>
    </row>
    <row r="157" spans="1:5" ht="12.75">
      <c r="A157" t="s">
        <v>57</v>
      </c>
      <c r="E157" s="39" t="s">
        <v>444</v>
      </c>
    </row>
    <row r="158" spans="1:16" ht="12.75">
      <c r="A158" t="s">
        <v>49</v>
      </c>
      <c s="34" t="s">
        <v>1239</v>
      </c>
      <c s="34" t="s">
        <v>1240</v>
      </c>
      <c s="35" t="s">
        <v>51</v>
      </c>
      <c s="6" t="s">
        <v>1241</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1242</v>
      </c>
    </row>
    <row r="161" spans="1:5" ht="12.75">
      <c r="A161" t="s">
        <v>57</v>
      </c>
      <c r="E161" s="39" t="s">
        <v>444</v>
      </c>
    </row>
    <row r="162" spans="1:16" ht="12.75">
      <c r="A162" t="s">
        <v>49</v>
      </c>
      <c s="34" t="s">
        <v>1243</v>
      </c>
      <c s="34" t="s">
        <v>1244</v>
      </c>
      <c s="35" t="s">
        <v>51</v>
      </c>
      <c s="6" t="s">
        <v>1245</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1246</v>
      </c>
    </row>
    <row r="165" spans="1:5" ht="12.75">
      <c r="A165" t="s">
        <v>57</v>
      </c>
      <c r="E165" s="39" t="s">
        <v>444</v>
      </c>
    </row>
    <row r="166" spans="1:13" ht="12.75">
      <c r="A166" t="s">
        <v>46</v>
      </c>
      <c r="C166" s="31" t="s">
        <v>896</v>
      </c>
      <c r="E166" s="33" t="s">
        <v>1247</v>
      </c>
      <c r="J166" s="32">
        <f>0</f>
      </c>
      <c s="32">
        <f>0</f>
      </c>
      <c s="32">
        <f>0+L167+L171+L175+L179+L183+L187+L191+L195+L199+L203+L207+L211+L215+L219+L223+L227+L231+L235</f>
      </c>
      <c s="32">
        <f>0+M167+M171+M175+M179+M183+M187+M191+M195+M199+M203+M207+M211+M215+M219+M223+M227+M231+M235</f>
      </c>
    </row>
    <row r="167" spans="1:16" ht="12.75">
      <c r="A167" t="s">
        <v>49</v>
      </c>
      <c s="34" t="s">
        <v>66</v>
      </c>
      <c s="34" t="s">
        <v>1248</v>
      </c>
      <c s="35" t="s">
        <v>51</v>
      </c>
      <c s="6" t="s">
        <v>1249</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1250</v>
      </c>
    </row>
    <row r="170" spans="1:5" ht="12.75">
      <c r="A170" t="s">
        <v>57</v>
      </c>
      <c r="E170" s="39" t="s">
        <v>444</v>
      </c>
    </row>
    <row r="171" spans="1:16" ht="25.5">
      <c r="A171" t="s">
        <v>49</v>
      </c>
      <c s="34" t="s">
        <v>69</v>
      </c>
      <c s="34" t="s">
        <v>1251</v>
      </c>
      <c s="35" t="s">
        <v>51</v>
      </c>
      <c s="6" t="s">
        <v>1252</v>
      </c>
      <c s="36" t="s">
        <v>1253</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1254</v>
      </c>
    </row>
    <row r="174" spans="1:5" ht="12.75">
      <c r="A174" t="s">
        <v>57</v>
      </c>
      <c r="E174" s="39" t="s">
        <v>444</v>
      </c>
    </row>
    <row r="175" spans="1:16" ht="25.5">
      <c r="A175" t="s">
        <v>49</v>
      </c>
      <c s="34" t="s">
        <v>72</v>
      </c>
      <c s="34" t="s">
        <v>1255</v>
      </c>
      <c s="35" t="s">
        <v>51</v>
      </c>
      <c s="6" t="s">
        <v>1256</v>
      </c>
      <c s="36" t="s">
        <v>1253</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1257</v>
      </c>
    </row>
    <row r="178" spans="1:5" ht="12.75">
      <c r="A178" t="s">
        <v>57</v>
      </c>
      <c r="E178" s="39" t="s">
        <v>444</v>
      </c>
    </row>
    <row r="179" spans="1:16" ht="25.5">
      <c r="A179" t="s">
        <v>49</v>
      </c>
      <c s="34" t="s">
        <v>76</v>
      </c>
      <c s="34" t="s">
        <v>1258</v>
      </c>
      <c s="35" t="s">
        <v>51</v>
      </c>
      <c s="6" t="s">
        <v>1259</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1260</v>
      </c>
    </row>
    <row r="182" spans="1:5" ht="12.75">
      <c r="A182" t="s">
        <v>57</v>
      </c>
      <c r="E182" s="39" t="s">
        <v>444</v>
      </c>
    </row>
    <row r="183" spans="1:16" ht="25.5">
      <c r="A183" t="s">
        <v>49</v>
      </c>
      <c s="34" t="s">
        <v>81</v>
      </c>
      <c s="34" t="s">
        <v>1261</v>
      </c>
      <c s="35" t="s">
        <v>51</v>
      </c>
      <c s="6" t="s">
        <v>1262</v>
      </c>
      <c s="36" t="s">
        <v>463</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1263</v>
      </c>
    </row>
    <row r="186" spans="1:5" ht="12.75">
      <c r="A186" t="s">
        <v>57</v>
      </c>
      <c r="E186" s="39" t="s">
        <v>444</v>
      </c>
    </row>
    <row r="187" spans="1:16" ht="25.5">
      <c r="A187" t="s">
        <v>49</v>
      </c>
      <c s="34" t="s">
        <v>85</v>
      </c>
      <c s="34" t="s">
        <v>1264</v>
      </c>
      <c s="35" t="s">
        <v>51</v>
      </c>
      <c s="6" t="s">
        <v>1265</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1266</v>
      </c>
    </row>
    <row r="190" spans="1:5" ht="12.75">
      <c r="A190" t="s">
        <v>57</v>
      </c>
      <c r="E190" s="39" t="s">
        <v>444</v>
      </c>
    </row>
    <row r="191" spans="1:16" ht="25.5">
      <c r="A191" t="s">
        <v>49</v>
      </c>
      <c s="34" t="s">
        <v>90</v>
      </c>
      <c s="34" t="s">
        <v>1267</v>
      </c>
      <c s="35" t="s">
        <v>51</v>
      </c>
      <c s="6" t="s">
        <v>1268</v>
      </c>
      <c s="36" t="s">
        <v>463</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1269</v>
      </c>
    </row>
    <row r="194" spans="1:5" ht="12.75">
      <c r="A194" t="s">
        <v>57</v>
      </c>
      <c r="E194" s="39" t="s">
        <v>444</v>
      </c>
    </row>
    <row r="195" spans="1:16" ht="38.25">
      <c r="A195" t="s">
        <v>49</v>
      </c>
      <c s="34" t="s">
        <v>93</v>
      </c>
      <c s="34" t="s">
        <v>1270</v>
      </c>
      <c s="35" t="s">
        <v>51</v>
      </c>
      <c s="6" t="s">
        <v>1271</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1272</v>
      </c>
    </row>
    <row r="198" spans="1:5" ht="12.75">
      <c r="A198" t="s">
        <v>57</v>
      </c>
      <c r="E198" s="39" t="s">
        <v>444</v>
      </c>
    </row>
    <row r="199" spans="1:16" ht="38.25">
      <c r="A199" t="s">
        <v>49</v>
      </c>
      <c s="34" t="s">
        <v>97</v>
      </c>
      <c s="34" t="s">
        <v>1273</v>
      </c>
      <c s="35" t="s">
        <v>51</v>
      </c>
      <c s="6" t="s">
        <v>1274</v>
      </c>
      <c s="36" t="s">
        <v>463</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1275</v>
      </c>
    </row>
    <row r="202" spans="1:5" ht="12.75">
      <c r="A202" t="s">
        <v>57</v>
      </c>
      <c r="E202" s="39" t="s">
        <v>444</v>
      </c>
    </row>
    <row r="203" spans="1:16" ht="12.75">
      <c r="A203" t="s">
        <v>49</v>
      </c>
      <c s="34" t="s">
        <v>101</v>
      </c>
      <c s="34" t="s">
        <v>1276</v>
      </c>
      <c s="35" t="s">
        <v>51</v>
      </c>
      <c s="6" t="s">
        <v>1277</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1278</v>
      </c>
    </row>
    <row r="206" spans="1:5" ht="12.75">
      <c r="A206" t="s">
        <v>57</v>
      </c>
      <c r="E206" s="39" t="s">
        <v>444</v>
      </c>
    </row>
    <row r="207" spans="1:16" ht="25.5">
      <c r="A207" t="s">
        <v>49</v>
      </c>
      <c s="34" t="s">
        <v>106</v>
      </c>
      <c s="34" t="s">
        <v>1279</v>
      </c>
      <c s="35" t="s">
        <v>51</v>
      </c>
      <c s="6" t="s">
        <v>1280</v>
      </c>
      <c s="36" t="s">
        <v>463</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1281</v>
      </c>
    </row>
    <row r="210" spans="1:5" ht="12.75">
      <c r="A210" t="s">
        <v>57</v>
      </c>
      <c r="E210" s="39" t="s">
        <v>444</v>
      </c>
    </row>
    <row r="211" spans="1:16" ht="12.75">
      <c r="A211" t="s">
        <v>49</v>
      </c>
      <c s="34" t="s">
        <v>116</v>
      </c>
      <c s="34" t="s">
        <v>1282</v>
      </c>
      <c s="35" t="s">
        <v>51</v>
      </c>
      <c s="6" t="s">
        <v>1283</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1284</v>
      </c>
    </row>
    <row r="214" spans="1:5" ht="12.75">
      <c r="A214" t="s">
        <v>57</v>
      </c>
      <c r="E214" s="39" t="s">
        <v>444</v>
      </c>
    </row>
    <row r="215" spans="1:16" ht="12.75">
      <c r="A215" t="s">
        <v>49</v>
      </c>
      <c s="34" t="s">
        <v>120</v>
      </c>
      <c s="34" t="s">
        <v>1285</v>
      </c>
      <c s="35" t="s">
        <v>51</v>
      </c>
      <c s="6" t="s">
        <v>1286</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1287</v>
      </c>
    </row>
    <row r="218" spans="1:5" ht="12.75">
      <c r="A218" t="s">
        <v>57</v>
      </c>
      <c r="E218" s="39" t="s">
        <v>444</v>
      </c>
    </row>
    <row r="219" spans="1:16" ht="12.75">
      <c r="A219" t="s">
        <v>49</v>
      </c>
      <c s="34" t="s">
        <v>134</v>
      </c>
      <c s="34" t="s">
        <v>1288</v>
      </c>
      <c s="35" t="s">
        <v>51</v>
      </c>
      <c s="6" t="s">
        <v>1289</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1290</v>
      </c>
    </row>
    <row r="222" spans="1:5" ht="12.75">
      <c r="A222" t="s">
        <v>57</v>
      </c>
      <c r="E222" s="39" t="s">
        <v>444</v>
      </c>
    </row>
    <row r="223" spans="1:16" ht="12.75">
      <c r="A223" t="s">
        <v>49</v>
      </c>
      <c s="34" t="s">
        <v>1291</v>
      </c>
      <c s="34" t="s">
        <v>1292</v>
      </c>
      <c s="35" t="s">
        <v>51</v>
      </c>
      <c s="6" t="s">
        <v>1293</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1294</v>
      </c>
    </row>
    <row r="226" spans="1:5" ht="12.75">
      <c r="A226" t="s">
        <v>57</v>
      </c>
      <c r="E226" s="39" t="s">
        <v>444</v>
      </c>
    </row>
    <row r="227" spans="1:16" ht="25.5">
      <c r="A227" t="s">
        <v>49</v>
      </c>
      <c s="34" t="s">
        <v>1295</v>
      </c>
      <c s="34" t="s">
        <v>1296</v>
      </c>
      <c s="35" t="s">
        <v>51</v>
      </c>
      <c s="6" t="s">
        <v>1297</v>
      </c>
      <c s="36" t="s">
        <v>463</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1298</v>
      </c>
    </row>
    <row r="230" spans="1:5" ht="12.75">
      <c r="A230" t="s">
        <v>57</v>
      </c>
      <c r="E230" s="39" t="s">
        <v>444</v>
      </c>
    </row>
    <row r="231" spans="1:16" ht="25.5">
      <c r="A231" t="s">
        <v>49</v>
      </c>
      <c s="34" t="s">
        <v>1299</v>
      </c>
      <c s="34" t="s">
        <v>1300</v>
      </c>
      <c s="35" t="s">
        <v>47</v>
      </c>
      <c s="6" t="s">
        <v>1301</v>
      </c>
      <c s="36" t="s">
        <v>463</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1302</v>
      </c>
    </row>
    <row r="234" spans="1:5" ht="12.75">
      <c r="A234" t="s">
        <v>57</v>
      </c>
      <c r="E234" s="39" t="s">
        <v>444</v>
      </c>
    </row>
    <row r="235" spans="1:16" ht="25.5">
      <c r="A235" t="s">
        <v>49</v>
      </c>
      <c s="34" t="s">
        <v>1303</v>
      </c>
      <c s="34" t="s">
        <v>1300</v>
      </c>
      <c s="35" t="s">
        <v>27</v>
      </c>
      <c s="6" t="s">
        <v>1301</v>
      </c>
      <c s="36" t="s">
        <v>463</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1304</v>
      </c>
    </row>
    <row r="238" spans="1:5" ht="12.75">
      <c r="A238" t="s">
        <v>57</v>
      </c>
      <c r="E238"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1305</v>
      </c>
      <c s="41">
        <f>Rekapitulace!C24</f>
      </c>
      <c s="20" t="s">
        <v>0</v>
      </c>
      <c t="s">
        <v>23</v>
      </c>
      <c t="s">
        <v>27</v>
      </c>
    </row>
    <row r="4" spans="1:16" ht="32" customHeight="1">
      <c r="A4" s="24" t="s">
        <v>20</v>
      </c>
      <c s="25" t="s">
        <v>28</v>
      </c>
      <c s="27" t="s">
        <v>1305</v>
      </c>
      <c r="E4" s="26" t="s">
        <v>1306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1309</v>
      </c>
      <c r="E8" s="30" t="s">
        <v>1308</v>
      </c>
      <c r="J8" s="29">
        <f>0+J9+J18+J63+J72+J77+J90+J111+J116</f>
      </c>
      <c s="29">
        <f>0+K9+K18+K63+K72+K77+K90+K111+K116</f>
      </c>
      <c s="29">
        <f>0+L9+L18+L63+L72+L77+L90+L111+L116</f>
      </c>
      <c s="29">
        <f>0+M9+M18+M63+M72+M77+M90+M111+M116</f>
      </c>
    </row>
    <row r="9" spans="1:13" ht="12.75">
      <c r="A9" t="s">
        <v>46</v>
      </c>
      <c r="C9" s="31" t="s">
        <v>1121</v>
      </c>
      <c r="E9" s="33" t="s">
        <v>1122</v>
      </c>
      <c r="J9" s="32">
        <f>0</f>
      </c>
      <c s="32">
        <f>0</f>
      </c>
      <c s="32">
        <f>0+L10+L14</f>
      </c>
      <c s="32">
        <f>0+M10+M14</f>
      </c>
    </row>
    <row r="10" spans="1:16" ht="25.5">
      <c r="A10" t="s">
        <v>49</v>
      </c>
      <c s="34" t="s">
        <v>47</v>
      </c>
      <c s="34" t="s">
        <v>50</v>
      </c>
      <c s="35" t="s">
        <v>51</v>
      </c>
      <c s="6" t="s">
        <v>1310</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1311</v>
      </c>
    </row>
    <row r="13" spans="1:5" ht="12.75">
      <c r="A13" t="s">
        <v>57</v>
      </c>
      <c r="E13" s="39" t="s">
        <v>444</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1312</v>
      </c>
    </row>
    <row r="17" spans="1:5" ht="12.75">
      <c r="A17" t="s">
        <v>57</v>
      </c>
      <c r="E17" s="39" t="s">
        <v>444</v>
      </c>
    </row>
    <row r="18" spans="1:13" ht="12.75">
      <c r="A18" t="s">
        <v>46</v>
      </c>
      <c r="C18" s="31" t="s">
        <v>85</v>
      </c>
      <c r="E18" s="33" t="s">
        <v>435</v>
      </c>
      <c r="J18" s="32">
        <f>0</f>
      </c>
      <c s="32">
        <f>0</f>
      </c>
      <c s="32">
        <f>0+L19+L23+L27+L31+L35+L39+L43+L47+L51+L55+L59</f>
      </c>
      <c s="32">
        <f>0+M19+M23+M27+M31+M35+M39+M43+M47+M51+M55+M59</f>
      </c>
    </row>
    <row r="19" spans="1:16" ht="12.75">
      <c r="A19" t="s">
        <v>49</v>
      </c>
      <c s="34" t="s">
        <v>63</v>
      </c>
      <c s="34" t="s">
        <v>1313</v>
      </c>
      <c s="35" t="s">
        <v>51</v>
      </c>
      <c s="6" t="s">
        <v>1314</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1315</v>
      </c>
    </row>
    <row r="22" spans="1:5" ht="12.75">
      <c r="A22" t="s">
        <v>57</v>
      </c>
      <c r="E22" s="39" t="s">
        <v>444</v>
      </c>
    </row>
    <row r="23" spans="1:16" ht="12.75">
      <c r="A23" t="s">
        <v>49</v>
      </c>
      <c s="34" t="s">
        <v>66</v>
      </c>
      <c s="34" t="s">
        <v>1316</v>
      </c>
      <c s="35" t="s">
        <v>51</v>
      </c>
      <c s="6" t="s">
        <v>1317</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1318</v>
      </c>
    </row>
    <row r="26" spans="1:5" ht="12.75">
      <c r="A26" t="s">
        <v>57</v>
      </c>
      <c r="E26" s="39" t="s">
        <v>444</v>
      </c>
    </row>
    <row r="27" spans="1:16" ht="12.75">
      <c r="A27" t="s">
        <v>49</v>
      </c>
      <c s="34" t="s">
        <v>69</v>
      </c>
      <c s="34" t="s">
        <v>1319</v>
      </c>
      <c s="35" t="s">
        <v>51</v>
      </c>
      <c s="6" t="s">
        <v>1320</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1321</v>
      </c>
    </row>
    <row r="30" spans="1:5" ht="12.75">
      <c r="A30" t="s">
        <v>57</v>
      </c>
      <c r="E30" s="39" t="s">
        <v>444</v>
      </c>
    </row>
    <row r="31" spans="1:16" ht="12.75">
      <c r="A31" t="s">
        <v>49</v>
      </c>
      <c s="34" t="s">
        <v>72</v>
      </c>
      <c s="34" t="s">
        <v>1322</v>
      </c>
      <c s="35" t="s">
        <v>51</v>
      </c>
      <c s="6" t="s">
        <v>1323</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1324</v>
      </c>
    </row>
    <row r="34" spans="1:5" ht="12.75">
      <c r="A34" t="s">
        <v>57</v>
      </c>
      <c r="E34" s="39" t="s">
        <v>444</v>
      </c>
    </row>
    <row r="35" spans="1:16" ht="12.75">
      <c r="A35" t="s">
        <v>49</v>
      </c>
      <c s="34" t="s">
        <v>76</v>
      </c>
      <c s="34" t="s">
        <v>1325</v>
      </c>
      <c s="35" t="s">
        <v>51</v>
      </c>
      <c s="6" t="s">
        <v>1326</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1327</v>
      </c>
    </row>
    <row r="38" spans="1:5" ht="12.75">
      <c r="A38" t="s">
        <v>57</v>
      </c>
      <c r="E38" s="39" t="s">
        <v>444</v>
      </c>
    </row>
    <row r="39" spans="1:16" ht="12.75">
      <c r="A39" t="s">
        <v>49</v>
      </c>
      <c s="34" t="s">
        <v>81</v>
      </c>
      <c s="34" t="s">
        <v>1328</v>
      </c>
      <c s="35" t="s">
        <v>51</v>
      </c>
      <c s="6" t="s">
        <v>1329</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1330</v>
      </c>
    </row>
    <row r="42" spans="1:5" ht="12.75">
      <c r="A42" t="s">
        <v>57</v>
      </c>
      <c r="E42" s="39" t="s">
        <v>444</v>
      </c>
    </row>
    <row r="43" spans="1:16" ht="12.75">
      <c r="A43" t="s">
        <v>49</v>
      </c>
      <c s="34" t="s">
        <v>85</v>
      </c>
      <c s="34" t="s">
        <v>1331</v>
      </c>
      <c s="35" t="s">
        <v>51</v>
      </c>
      <c s="6" t="s">
        <v>1332</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1333</v>
      </c>
    </row>
    <row r="46" spans="1:5" ht="12.75">
      <c r="A46" t="s">
        <v>57</v>
      </c>
      <c r="E46" s="39" t="s">
        <v>444</v>
      </c>
    </row>
    <row r="47" spans="1:16" ht="12.75">
      <c r="A47" t="s">
        <v>49</v>
      </c>
      <c s="34" t="s">
        <v>90</v>
      </c>
      <c s="34" t="s">
        <v>445</v>
      </c>
      <c s="35" t="s">
        <v>51</v>
      </c>
      <c s="6" t="s">
        <v>446</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1334</v>
      </c>
    </row>
    <row r="50" spans="1:5" ht="12.75">
      <c r="A50" t="s">
        <v>57</v>
      </c>
      <c r="E50" s="39" t="s">
        <v>444</v>
      </c>
    </row>
    <row r="51" spans="1:16" ht="12.75">
      <c r="A51" t="s">
        <v>49</v>
      </c>
      <c s="34" t="s">
        <v>93</v>
      </c>
      <c s="34" t="s">
        <v>1335</v>
      </c>
      <c s="35" t="s">
        <v>51</v>
      </c>
      <c s="6" t="s">
        <v>1336</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1337</v>
      </c>
    </row>
    <row r="54" spans="1:5" ht="12.75">
      <c r="A54" t="s">
        <v>57</v>
      </c>
      <c r="E54" s="39" t="s">
        <v>444</v>
      </c>
    </row>
    <row r="55" spans="1:16" ht="12.75">
      <c r="A55" t="s">
        <v>49</v>
      </c>
      <c s="34" t="s">
        <v>157</v>
      </c>
      <c s="34" t="s">
        <v>1338</v>
      </c>
      <c s="35" t="s">
        <v>51</v>
      </c>
      <c s="6" t="s">
        <v>1339</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1340</v>
      </c>
    </row>
    <row r="58" spans="1:5" ht="12.75">
      <c r="A58" t="s">
        <v>57</v>
      </c>
      <c r="E58" s="39" t="s">
        <v>444</v>
      </c>
    </row>
    <row r="59" spans="1:16" ht="12.75">
      <c r="A59" t="s">
        <v>49</v>
      </c>
      <c s="34" t="s">
        <v>1341</v>
      </c>
      <c s="34" t="s">
        <v>1342</v>
      </c>
      <c s="35" t="s">
        <v>51</v>
      </c>
      <c s="6" t="s">
        <v>1343</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1344</v>
      </c>
    </row>
    <row r="62" spans="1:5" ht="12.75">
      <c r="A62" t="s">
        <v>57</v>
      </c>
      <c r="E62" s="39" t="s">
        <v>444</v>
      </c>
    </row>
    <row r="63" spans="1:13" ht="12.75">
      <c r="A63" t="s">
        <v>46</v>
      </c>
      <c r="C63" s="31" t="s">
        <v>125</v>
      </c>
      <c r="E63" s="33" t="s">
        <v>1345</v>
      </c>
      <c r="J63" s="32">
        <f>0</f>
      </c>
      <c s="32">
        <f>0</f>
      </c>
      <c s="32">
        <f>0+L64+L68</f>
      </c>
      <c s="32">
        <f>0+M64+M68</f>
      </c>
    </row>
    <row r="64" spans="1:16" ht="12.75">
      <c r="A64" t="s">
        <v>49</v>
      </c>
      <c s="34" t="s">
        <v>106</v>
      </c>
      <c s="34" t="s">
        <v>1346</v>
      </c>
      <c s="35" t="s">
        <v>51</v>
      </c>
      <c s="6" t="s">
        <v>1347</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1348</v>
      </c>
    </row>
    <row r="67" spans="1:5" ht="12.75">
      <c r="A67" t="s">
        <v>57</v>
      </c>
      <c r="E67" s="39" t="s">
        <v>444</v>
      </c>
    </row>
    <row r="68" spans="1:16" ht="12.75">
      <c r="A68" t="s">
        <v>49</v>
      </c>
      <c s="34" t="s">
        <v>109</v>
      </c>
      <c s="34" t="s">
        <v>1349</v>
      </c>
      <c s="35" t="s">
        <v>51</v>
      </c>
      <c s="6" t="s">
        <v>1350</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1351</v>
      </c>
    </row>
    <row r="71" spans="1:5" ht="12.75">
      <c r="A71" t="s">
        <v>57</v>
      </c>
      <c r="E71" s="39" t="s">
        <v>444</v>
      </c>
    </row>
    <row r="72" spans="1:13" ht="12.75">
      <c r="A72" t="s">
        <v>46</v>
      </c>
      <c r="C72" s="31" t="s">
        <v>202</v>
      </c>
      <c r="E72" s="33" t="s">
        <v>1352</v>
      </c>
      <c r="J72" s="32">
        <f>0</f>
      </c>
      <c s="32">
        <f>0</f>
      </c>
      <c s="32">
        <f>0+L73</f>
      </c>
      <c s="32">
        <f>0+M73</f>
      </c>
    </row>
    <row r="73" spans="1:16" ht="12.75">
      <c r="A73" t="s">
        <v>49</v>
      </c>
      <c s="34" t="s">
        <v>1353</v>
      </c>
      <c s="34" t="s">
        <v>1354</v>
      </c>
      <c s="35" t="s">
        <v>51</v>
      </c>
      <c s="6" t="s">
        <v>1355</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1356</v>
      </c>
    </row>
    <row r="76" spans="1:5" ht="12.75">
      <c r="A76" t="s">
        <v>57</v>
      </c>
      <c r="E76" s="39" t="s">
        <v>444</v>
      </c>
    </row>
    <row r="77" spans="1:13" ht="12.75">
      <c r="A77" t="s">
        <v>46</v>
      </c>
      <c r="C77" s="31" t="s">
        <v>242</v>
      </c>
      <c r="E77" s="33" t="s">
        <v>1357</v>
      </c>
      <c r="J77" s="32">
        <f>0</f>
      </c>
      <c s="32">
        <f>0</f>
      </c>
      <c s="32">
        <f>0+L78+L82+L86</f>
      </c>
      <c s="32">
        <f>0+M78+M82+M86</f>
      </c>
    </row>
    <row r="78" spans="1:16" ht="25.5">
      <c r="A78" t="s">
        <v>49</v>
      </c>
      <c s="34" t="s">
        <v>130</v>
      </c>
      <c s="34" t="s">
        <v>1358</v>
      </c>
      <c s="35" t="s">
        <v>51</v>
      </c>
      <c s="6" t="s">
        <v>1359</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1360</v>
      </c>
    </row>
    <row r="81" spans="1:5" ht="12.75">
      <c r="A81" t="s">
        <v>57</v>
      </c>
      <c r="E81" s="39" t="s">
        <v>444</v>
      </c>
    </row>
    <row r="82" spans="1:16" ht="25.5">
      <c r="A82" t="s">
        <v>49</v>
      </c>
      <c s="34" t="s">
        <v>141</v>
      </c>
      <c s="34" t="s">
        <v>1361</v>
      </c>
      <c s="35" t="s">
        <v>51</v>
      </c>
      <c s="6" t="s">
        <v>1362</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1363</v>
      </c>
    </row>
    <row r="85" spans="1:5" ht="12.75">
      <c r="A85" t="s">
        <v>57</v>
      </c>
      <c r="E85" s="39" t="s">
        <v>444</v>
      </c>
    </row>
    <row r="86" spans="1:16" ht="25.5">
      <c r="A86" t="s">
        <v>49</v>
      </c>
      <c s="34" t="s">
        <v>1364</v>
      </c>
      <c s="34" t="s">
        <v>1365</v>
      </c>
      <c s="35" t="s">
        <v>51</v>
      </c>
      <c s="6" t="s">
        <v>1366</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1367</v>
      </c>
    </row>
    <row r="89" spans="1:5" ht="12.75">
      <c r="A89" t="s">
        <v>57</v>
      </c>
      <c r="E89" s="39" t="s">
        <v>444</v>
      </c>
    </row>
    <row r="90" spans="1:13" ht="12.75">
      <c r="A90" t="s">
        <v>46</v>
      </c>
      <c r="C90" s="31" t="s">
        <v>360</v>
      </c>
      <c r="E90" s="33" t="s">
        <v>1368</v>
      </c>
      <c r="J90" s="32">
        <f>0</f>
      </c>
      <c s="32">
        <f>0</f>
      </c>
      <c s="32">
        <f>0+L91+L95+L99+L103+L107</f>
      </c>
      <c s="32">
        <f>0+M91+M95+M99+M103+M107</f>
      </c>
    </row>
    <row r="91" spans="1:16" ht="12.75">
      <c r="A91" t="s">
        <v>49</v>
      </c>
      <c s="34" t="s">
        <v>146</v>
      </c>
      <c s="34" t="s">
        <v>1369</v>
      </c>
      <c s="35" t="s">
        <v>51</v>
      </c>
      <c s="6" t="s">
        <v>1370</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1371</v>
      </c>
    </row>
    <row r="94" spans="1:5" ht="12.75">
      <c r="A94" t="s">
        <v>57</v>
      </c>
      <c r="E94" s="39" t="s">
        <v>444</v>
      </c>
    </row>
    <row r="95" spans="1:16" ht="12.75">
      <c r="A95" t="s">
        <v>49</v>
      </c>
      <c s="34" t="s">
        <v>151</v>
      </c>
      <c s="34" t="s">
        <v>1372</v>
      </c>
      <c s="35" t="s">
        <v>51</v>
      </c>
      <c s="6" t="s">
        <v>1373</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1374</v>
      </c>
    </row>
    <row r="98" spans="1:5" ht="12.75">
      <c r="A98" t="s">
        <v>57</v>
      </c>
      <c r="E98" s="39" t="s">
        <v>444</v>
      </c>
    </row>
    <row r="99" spans="1:16" ht="12.75">
      <c r="A99" t="s">
        <v>49</v>
      </c>
      <c s="34" t="s">
        <v>154</v>
      </c>
      <c s="34" t="s">
        <v>1375</v>
      </c>
      <c s="35" t="s">
        <v>51</v>
      </c>
      <c s="6" t="s">
        <v>1376</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1377</v>
      </c>
    </row>
    <row r="102" spans="1:5" ht="12.75">
      <c r="A102" t="s">
        <v>57</v>
      </c>
      <c r="E102" s="39" t="s">
        <v>444</v>
      </c>
    </row>
    <row r="103" spans="1:16" ht="12.75">
      <c r="A103" t="s">
        <v>49</v>
      </c>
      <c s="34" t="s">
        <v>157</v>
      </c>
      <c s="34" t="s">
        <v>1378</v>
      </c>
      <c s="35" t="s">
        <v>51</v>
      </c>
      <c s="6" t="s">
        <v>1379</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1380</v>
      </c>
    </row>
    <row r="106" spans="1:5" ht="12.75">
      <c r="A106" t="s">
        <v>57</v>
      </c>
      <c r="E106" s="39" t="s">
        <v>444</v>
      </c>
    </row>
    <row r="107" spans="1:16" ht="12.75">
      <c r="A107" t="s">
        <v>49</v>
      </c>
      <c s="34" t="s">
        <v>161</v>
      </c>
      <c s="34" t="s">
        <v>1381</v>
      </c>
      <c s="35" t="s">
        <v>51</v>
      </c>
      <c s="6" t="s">
        <v>1382</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1217</v>
      </c>
    </row>
    <row r="110" spans="1:5" ht="12.75">
      <c r="A110" t="s">
        <v>57</v>
      </c>
      <c r="E110" s="39" t="s">
        <v>444</v>
      </c>
    </row>
    <row r="111" spans="1:13" ht="12.75">
      <c r="A111" t="s">
        <v>46</v>
      </c>
      <c r="C111" s="31" t="s">
        <v>878</v>
      </c>
      <c r="E111" s="33" t="s">
        <v>1202</v>
      </c>
      <c r="J111" s="32">
        <f>0</f>
      </c>
      <c s="32">
        <f>0</f>
      </c>
      <c s="32">
        <f>0+L112</f>
      </c>
      <c s="32">
        <f>0+M112</f>
      </c>
    </row>
    <row r="112" spans="1:16" ht="12.75">
      <c r="A112" t="s">
        <v>49</v>
      </c>
      <c s="34" t="s">
        <v>1383</v>
      </c>
      <c s="34" t="s">
        <v>1384</v>
      </c>
      <c s="35" t="s">
        <v>51</v>
      </c>
      <c s="6" t="s">
        <v>1385</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1386</v>
      </c>
    </row>
    <row r="115" spans="1:5" ht="12.75">
      <c r="A115" t="s">
        <v>57</v>
      </c>
      <c r="E115" s="39" t="s">
        <v>444</v>
      </c>
    </row>
    <row r="116" spans="1:13" ht="12.75">
      <c r="A116" t="s">
        <v>46</v>
      </c>
      <c r="C116" s="31" t="s">
        <v>896</v>
      </c>
      <c r="E116" s="33" t="s">
        <v>1247</v>
      </c>
      <c r="J116" s="32">
        <f>0</f>
      </c>
      <c s="32">
        <f>0</f>
      </c>
      <c s="32">
        <f>0+L117</f>
      </c>
      <c s="32">
        <f>0+M117</f>
      </c>
    </row>
    <row r="117" spans="1:16" ht="12.75">
      <c r="A117" t="s">
        <v>49</v>
      </c>
      <c s="34" t="s">
        <v>169</v>
      </c>
      <c s="34" t="s">
        <v>1387</v>
      </c>
      <c s="35" t="s">
        <v>51</v>
      </c>
      <c s="6" t="s">
        <v>1388</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1389</v>
      </c>
    </row>
    <row r="120" spans="1:5" ht="12.75">
      <c r="A120" t="s">
        <v>57</v>
      </c>
      <c r="E120"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1390</v>
      </c>
      <c s="41">
        <f>Rekapitulace!C26</f>
      </c>
      <c s="20" t="s">
        <v>0</v>
      </c>
      <c t="s">
        <v>23</v>
      </c>
      <c t="s">
        <v>27</v>
      </c>
    </row>
    <row r="4" spans="1:16" ht="32" customHeight="1">
      <c r="A4" s="24" t="s">
        <v>20</v>
      </c>
      <c s="25" t="s">
        <v>28</v>
      </c>
      <c s="27" t="s">
        <v>1390</v>
      </c>
      <c r="E4" s="26" t="s">
        <v>1391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1394</v>
      </c>
      <c r="E8" s="30" t="s">
        <v>1393</v>
      </c>
      <c r="J8" s="29">
        <f>0+J9+J18+J35+J44+J57+J70+J75</f>
      </c>
      <c s="29">
        <f>0+K9+K18+K35+K44+K57+K70+K75</f>
      </c>
      <c s="29">
        <f>0+L9+L18+L35+L44+L57+L70+L75</f>
      </c>
      <c s="29">
        <f>0+M9+M18+M35+M44+M57+M70+M75</f>
      </c>
    </row>
    <row r="9" spans="1:13" ht="12.75">
      <c r="A9" t="s">
        <v>46</v>
      </c>
      <c r="C9" s="31" t="s">
        <v>1121</v>
      </c>
      <c r="E9" s="33" t="s">
        <v>1122</v>
      </c>
      <c r="J9" s="32">
        <f>0</f>
      </c>
      <c s="32">
        <f>0</f>
      </c>
      <c s="32">
        <f>0+L10+L14</f>
      </c>
      <c s="32">
        <f>0+M10+M14</f>
      </c>
    </row>
    <row r="10" spans="1:16" ht="25.5">
      <c r="A10" t="s">
        <v>49</v>
      </c>
      <c s="34" t="s">
        <v>214</v>
      </c>
      <c s="34" t="s">
        <v>50</v>
      </c>
      <c s="35" t="s">
        <v>51</v>
      </c>
      <c s="6" t="s">
        <v>1310</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1395</v>
      </c>
    </row>
    <row r="13" spans="1:5" ht="12.75">
      <c r="A13" t="s">
        <v>57</v>
      </c>
      <c r="E13" s="39" t="s">
        <v>444</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1396</v>
      </c>
    </row>
    <row r="17" spans="1:5" ht="12.75">
      <c r="A17" t="s">
        <v>57</v>
      </c>
      <c r="E17" s="39" t="s">
        <v>444</v>
      </c>
    </row>
    <row r="18" spans="1:13" ht="12.75">
      <c r="A18" t="s">
        <v>46</v>
      </c>
      <c r="C18" s="31" t="s">
        <v>85</v>
      </c>
      <c r="E18" s="33" t="s">
        <v>435</v>
      </c>
      <c r="J18" s="32">
        <f>0</f>
      </c>
      <c s="32">
        <f>0</f>
      </c>
      <c s="32">
        <f>0+L19+L23+L27+L31</f>
      </c>
      <c s="32">
        <f>0+M19+M23+M27+M31</f>
      </c>
    </row>
    <row r="19" spans="1:16" ht="12.75">
      <c r="A19" t="s">
        <v>49</v>
      </c>
      <c s="34" t="s">
        <v>106</v>
      </c>
      <c s="34" t="s">
        <v>1331</v>
      </c>
      <c s="35" t="s">
        <v>51</v>
      </c>
      <c s="6" t="s">
        <v>1332</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1397</v>
      </c>
    </row>
    <row r="22" spans="1:5" ht="12.75">
      <c r="A22" t="s">
        <v>57</v>
      </c>
      <c r="E22" s="39" t="s">
        <v>444</v>
      </c>
    </row>
    <row r="23" spans="1:16" ht="12.75">
      <c r="A23" t="s">
        <v>49</v>
      </c>
      <c s="34" t="s">
        <v>109</v>
      </c>
      <c s="34" t="s">
        <v>1398</v>
      </c>
      <c s="35" t="s">
        <v>51</v>
      </c>
      <c s="6" t="s">
        <v>1399</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1400</v>
      </c>
    </row>
    <row r="26" spans="1:5" ht="12.75">
      <c r="A26" t="s">
        <v>57</v>
      </c>
      <c r="E26" s="39" t="s">
        <v>444</v>
      </c>
    </row>
    <row r="27" spans="1:16" ht="12.75">
      <c r="A27" t="s">
        <v>49</v>
      </c>
      <c s="34" t="s">
        <v>381</v>
      </c>
      <c s="34" t="s">
        <v>1325</v>
      </c>
      <c s="35" t="s">
        <v>51</v>
      </c>
      <c s="6" t="s">
        <v>1326</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1401</v>
      </c>
    </row>
    <row r="30" spans="1:5" ht="12.75">
      <c r="A30" t="s">
        <v>57</v>
      </c>
      <c r="E30" s="39" t="s">
        <v>444</v>
      </c>
    </row>
    <row r="31" spans="1:16" ht="12.75">
      <c r="A31" t="s">
        <v>49</v>
      </c>
      <c s="34" t="s">
        <v>1402</v>
      </c>
      <c s="34" t="s">
        <v>1313</v>
      </c>
      <c s="35" t="s">
        <v>51</v>
      </c>
      <c s="6" t="s">
        <v>1314</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1403</v>
      </c>
    </row>
    <row r="34" spans="1:5" ht="12.75">
      <c r="A34" t="s">
        <v>57</v>
      </c>
      <c r="E34" s="39" t="s">
        <v>444</v>
      </c>
    </row>
    <row r="35" spans="1:13" ht="12.75">
      <c r="A35" t="s">
        <v>46</v>
      </c>
      <c r="C35" s="31" t="s">
        <v>242</v>
      </c>
      <c r="E35" s="33" t="s">
        <v>1357</v>
      </c>
      <c r="J35" s="32">
        <f>0</f>
      </c>
      <c s="32">
        <f>0</f>
      </c>
      <c s="32">
        <f>0+L36+L40</f>
      </c>
      <c s="32">
        <f>0+M36+M40</f>
      </c>
    </row>
    <row r="36" spans="1:16" ht="12.75">
      <c r="A36" t="s">
        <v>49</v>
      </c>
      <c s="34" t="s">
        <v>146</v>
      </c>
      <c s="34" t="s">
        <v>1404</v>
      </c>
      <c s="35" t="s">
        <v>51</v>
      </c>
      <c s="6" t="s">
        <v>1405</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1406</v>
      </c>
    </row>
    <row r="39" spans="1:5" ht="12.75">
      <c r="A39" t="s">
        <v>57</v>
      </c>
      <c r="E39" s="39" t="s">
        <v>444</v>
      </c>
    </row>
    <row r="40" spans="1:16" ht="12.75">
      <c r="A40" t="s">
        <v>49</v>
      </c>
      <c s="34" t="s">
        <v>364</v>
      </c>
      <c s="34" t="s">
        <v>1407</v>
      </c>
      <c s="35" t="s">
        <v>51</v>
      </c>
      <c s="6" t="s">
        <v>1408</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1409</v>
      </c>
    </row>
    <row r="43" spans="1:5" ht="12.75">
      <c r="A43" t="s">
        <v>57</v>
      </c>
      <c r="E43" s="39" t="s">
        <v>444</v>
      </c>
    </row>
    <row r="44" spans="1:13" ht="12.75">
      <c r="A44" t="s">
        <v>46</v>
      </c>
      <c r="C44" s="31" t="s">
        <v>360</v>
      </c>
      <c r="E44" s="33" t="s">
        <v>1368</v>
      </c>
      <c r="J44" s="32">
        <f>0</f>
      </c>
      <c s="32">
        <f>0</f>
      </c>
      <c s="32">
        <f>0+L45+L49+L53</f>
      </c>
      <c s="32">
        <f>0+M45+M49+M53</f>
      </c>
    </row>
    <row r="45" spans="1:16" ht="12.75">
      <c r="A45" t="s">
        <v>49</v>
      </c>
      <c s="34" t="s">
        <v>210</v>
      </c>
      <c s="34" t="s">
        <v>1410</v>
      </c>
      <c s="35" t="s">
        <v>51</v>
      </c>
      <c s="6" t="s">
        <v>1411</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1412</v>
      </c>
    </row>
    <row r="48" spans="1:5" ht="12.75">
      <c r="A48" t="s">
        <v>57</v>
      </c>
      <c r="E48" s="39" t="s">
        <v>444</v>
      </c>
    </row>
    <row r="49" spans="1:16" ht="12.75">
      <c r="A49" t="s">
        <v>49</v>
      </c>
      <c s="34" t="s">
        <v>1413</v>
      </c>
      <c s="34" t="s">
        <v>1375</v>
      </c>
      <c s="35" t="s">
        <v>51</v>
      </c>
      <c s="6" t="s">
        <v>1376</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1414</v>
      </c>
    </row>
    <row r="52" spans="1:5" ht="12.75">
      <c r="A52" t="s">
        <v>57</v>
      </c>
      <c r="E52" s="39" t="s">
        <v>444</v>
      </c>
    </row>
    <row r="53" spans="1:16" ht="12.75">
      <c r="A53" t="s">
        <v>49</v>
      </c>
      <c s="34" t="s">
        <v>1415</v>
      </c>
      <c s="34" t="s">
        <v>1416</v>
      </c>
      <c s="35" t="s">
        <v>51</v>
      </c>
      <c s="6" t="s">
        <v>1417</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1418</v>
      </c>
    </row>
    <row r="56" spans="1:5" ht="12.75">
      <c r="A56" t="s">
        <v>57</v>
      </c>
      <c r="E56" s="39" t="s">
        <v>444</v>
      </c>
    </row>
    <row r="57" spans="1:13" ht="12.75">
      <c r="A57" t="s">
        <v>46</v>
      </c>
      <c r="C57" s="31" t="s">
        <v>878</v>
      </c>
      <c r="E57" s="33" t="s">
        <v>1202</v>
      </c>
      <c r="J57" s="32">
        <f>0</f>
      </c>
      <c s="32">
        <f>0</f>
      </c>
      <c s="32">
        <f>0+L58+L62+L66</f>
      </c>
      <c s="32">
        <f>0+M58+M62+M66</f>
      </c>
    </row>
    <row r="58" spans="1:16" ht="12.75">
      <c r="A58" t="s">
        <v>49</v>
      </c>
      <c s="34" t="s">
        <v>169</v>
      </c>
      <c s="34" t="s">
        <v>1419</v>
      </c>
      <c s="35" t="s">
        <v>51</v>
      </c>
      <c s="6" t="s">
        <v>1420</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1421</v>
      </c>
    </row>
    <row r="61" spans="1:5" ht="12.75">
      <c r="A61" t="s">
        <v>57</v>
      </c>
      <c r="E61" s="39" t="s">
        <v>444</v>
      </c>
    </row>
    <row r="62" spans="1:16" ht="12.75">
      <c r="A62" t="s">
        <v>49</v>
      </c>
      <c s="34" t="s">
        <v>172</v>
      </c>
      <c s="34" t="s">
        <v>1422</v>
      </c>
      <c s="35" t="s">
        <v>51</v>
      </c>
      <c s="6" t="s">
        <v>1423</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1424</v>
      </c>
    </row>
    <row r="65" spans="1:5" ht="12.75">
      <c r="A65" t="s">
        <v>57</v>
      </c>
      <c r="E65" s="39" t="s">
        <v>444</v>
      </c>
    </row>
    <row r="66" spans="1:16" ht="12.75">
      <c r="A66" t="s">
        <v>49</v>
      </c>
      <c s="34" t="s">
        <v>183</v>
      </c>
      <c s="34" t="s">
        <v>1425</v>
      </c>
      <c s="35" t="s">
        <v>51</v>
      </c>
      <c s="6" t="s">
        <v>1426</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1427</v>
      </c>
    </row>
    <row r="69" spans="1:5" ht="12.75">
      <c r="A69" t="s">
        <v>57</v>
      </c>
      <c r="E69" s="39" t="s">
        <v>444</v>
      </c>
    </row>
    <row r="70" spans="1:13" ht="12.75">
      <c r="A70" t="s">
        <v>46</v>
      </c>
      <c r="C70" s="31" t="s">
        <v>884</v>
      </c>
      <c r="E70" s="33" t="s">
        <v>1428</v>
      </c>
      <c r="J70" s="32">
        <f>0</f>
      </c>
      <c s="32">
        <f>0</f>
      </c>
      <c s="32">
        <f>0+L71</f>
      </c>
      <c s="32">
        <f>0+M71</f>
      </c>
    </row>
    <row r="71" spans="1:16" ht="12.75">
      <c r="A71" t="s">
        <v>49</v>
      </c>
      <c s="34" t="s">
        <v>130</v>
      </c>
      <c s="34" t="s">
        <v>1429</v>
      </c>
      <c s="35" t="s">
        <v>51</v>
      </c>
      <c s="6" t="s">
        <v>1430</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1431</v>
      </c>
    </row>
    <row r="74" spans="1:5" ht="12.75">
      <c r="A74" t="s">
        <v>57</v>
      </c>
      <c r="E74" s="39" t="s">
        <v>444</v>
      </c>
    </row>
    <row r="75" spans="1:13" ht="12.75">
      <c r="A75" t="s">
        <v>46</v>
      </c>
      <c r="C75" s="31" t="s">
        <v>896</v>
      </c>
      <c r="E75" s="33" t="s">
        <v>1247</v>
      </c>
      <c r="J75" s="32">
        <f>0</f>
      </c>
      <c s="32">
        <f>0</f>
      </c>
      <c s="32">
        <f>0+L76+L80+L84+L88+L92+L96</f>
      </c>
      <c s="32">
        <f>0+M76+M80+M84+M88+M92+M96</f>
      </c>
    </row>
    <row r="76" spans="1:16" ht="12.75">
      <c r="A76" t="s">
        <v>49</v>
      </c>
      <c s="34" t="s">
        <v>47</v>
      </c>
      <c s="34" t="s">
        <v>1432</v>
      </c>
      <c s="35" t="s">
        <v>51</v>
      </c>
      <c s="6" t="s">
        <v>1433</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1434</v>
      </c>
    </row>
    <row r="79" spans="1:5" ht="12.75">
      <c r="A79" t="s">
        <v>57</v>
      </c>
      <c r="E79" s="39" t="s">
        <v>444</v>
      </c>
    </row>
    <row r="80" spans="1:16" ht="25.5">
      <c r="A80" t="s">
        <v>49</v>
      </c>
      <c s="34" t="s">
        <v>27</v>
      </c>
      <c s="34" t="s">
        <v>1435</v>
      </c>
      <c s="35" t="s">
        <v>51</v>
      </c>
      <c s="6" t="s">
        <v>1436</v>
      </c>
      <c s="36" t="s">
        <v>463</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1437</v>
      </c>
    </row>
    <row r="83" spans="1:5" ht="12.75">
      <c r="A83" t="s">
        <v>57</v>
      </c>
      <c r="E83" s="39" t="s">
        <v>444</v>
      </c>
    </row>
    <row r="84" spans="1:16" ht="12.75">
      <c r="A84" t="s">
        <v>49</v>
      </c>
      <c s="34" t="s">
        <v>72</v>
      </c>
      <c s="34" t="s">
        <v>1438</v>
      </c>
      <c s="35" t="s">
        <v>51</v>
      </c>
      <c s="6" t="s">
        <v>1439</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1440</v>
      </c>
    </row>
    <row r="87" spans="1:5" ht="12.75">
      <c r="A87" t="s">
        <v>57</v>
      </c>
      <c r="E87" s="39" t="s">
        <v>444</v>
      </c>
    </row>
    <row r="88" spans="1:16" ht="12.75">
      <c r="A88" t="s">
        <v>49</v>
      </c>
      <c s="34" t="s">
        <v>81</v>
      </c>
      <c s="34" t="s">
        <v>1441</v>
      </c>
      <c s="35" t="s">
        <v>51</v>
      </c>
      <c s="6" t="s">
        <v>1442</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1443</v>
      </c>
    </row>
    <row r="91" spans="1:5" ht="12.75">
      <c r="A91" t="s">
        <v>57</v>
      </c>
      <c r="E91" s="39" t="s">
        <v>444</v>
      </c>
    </row>
    <row r="92" spans="1:16" ht="12.75">
      <c r="A92" t="s">
        <v>49</v>
      </c>
      <c s="34" t="s">
        <v>90</v>
      </c>
      <c s="34" t="s">
        <v>1444</v>
      </c>
      <c s="35" t="s">
        <v>51</v>
      </c>
      <c s="6" t="s">
        <v>1445</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1446</v>
      </c>
    </row>
    <row r="95" spans="1:5" ht="12.75">
      <c r="A95" t="s">
        <v>57</v>
      </c>
      <c r="E95" s="39" t="s">
        <v>444</v>
      </c>
    </row>
    <row r="96" spans="1:16" ht="25.5">
      <c r="A96" t="s">
        <v>49</v>
      </c>
      <c s="34" t="s">
        <v>93</v>
      </c>
      <c s="34" t="s">
        <v>1447</v>
      </c>
      <c s="35" t="s">
        <v>51</v>
      </c>
      <c s="6" t="s">
        <v>1448</v>
      </c>
      <c s="36" t="s">
        <v>463</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1449</v>
      </c>
    </row>
    <row r="99" spans="1:5" ht="12.75">
      <c r="A99" t="s">
        <v>57</v>
      </c>
      <c r="E99"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1450</v>
      </c>
      <c s="41">
        <f>Rekapitulace!C28</f>
      </c>
      <c s="20" t="s">
        <v>0</v>
      </c>
      <c t="s">
        <v>23</v>
      </c>
      <c t="s">
        <v>27</v>
      </c>
    </row>
    <row r="4" spans="1:16" ht="32" customHeight="1">
      <c r="A4" s="24" t="s">
        <v>20</v>
      </c>
      <c s="25" t="s">
        <v>28</v>
      </c>
      <c s="27" t="s">
        <v>1450</v>
      </c>
      <c r="E4" s="26" t="s">
        <v>1451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1454</v>
      </c>
      <c r="E8" s="30" t="s">
        <v>1453</v>
      </c>
      <c r="J8" s="29">
        <f>0+J9+J18+J55+J64+J89+J134+J151+J172+J189</f>
      </c>
      <c s="29">
        <f>0+K9+K18+K55+K64+K89+K134+K151+K172+K189</f>
      </c>
      <c s="29">
        <f>0+L9+L18+L55+L64+L89+L134+L151+L172+L189</f>
      </c>
      <c s="29">
        <f>0+M9+M18+M55+M64+M89+M134+M151+M172+M189</f>
      </c>
    </row>
    <row r="9" spans="1:13" ht="12.75">
      <c r="A9" t="s">
        <v>46</v>
      </c>
      <c r="C9" s="31" t="s">
        <v>371</v>
      </c>
      <c r="E9" s="33" t="s">
        <v>927</v>
      </c>
      <c r="J9" s="32">
        <f>0</f>
      </c>
      <c s="32">
        <f>0</f>
      </c>
      <c s="32">
        <f>0+L10+L14</f>
      </c>
      <c s="32">
        <f>0+M10+M14</f>
      </c>
    </row>
    <row r="10" spans="1:16" ht="25.5">
      <c r="A10" t="s">
        <v>49</v>
      </c>
      <c s="34" t="s">
        <v>246</v>
      </c>
      <c s="34" t="s">
        <v>1455</v>
      </c>
      <c s="35" t="s">
        <v>51</v>
      </c>
      <c s="6" t="s">
        <v>1456</v>
      </c>
      <c s="36" t="s">
        <v>53</v>
      </c>
      <c s="37">
        <v>803.8</v>
      </c>
      <c s="36">
        <v>0</v>
      </c>
      <c s="36">
        <f>ROUND(G10*H10,6)</f>
      </c>
      <c r="L10" s="38">
        <v>0</v>
      </c>
      <c s="32">
        <f>ROUND(ROUND(L10,2)*ROUND(G10,3),2)</f>
      </c>
      <c s="36" t="s">
        <v>655</v>
      </c>
      <c>
        <f>(M10*21)/100</f>
      </c>
      <c t="s">
        <v>27</v>
      </c>
    </row>
    <row r="11" spans="1:5" ht="12.75">
      <c r="A11" s="35" t="s">
        <v>55</v>
      </c>
      <c r="E11" s="39" t="s">
        <v>51</v>
      </c>
    </row>
    <row r="12" spans="1:5" ht="25.5">
      <c r="A12" s="35" t="s">
        <v>56</v>
      </c>
      <c r="E12" s="40" t="s">
        <v>1457</v>
      </c>
    </row>
    <row r="13" spans="1:5" ht="165.75">
      <c r="A13" t="s">
        <v>57</v>
      </c>
      <c r="E13" s="39" t="s">
        <v>1458</v>
      </c>
    </row>
    <row r="14" spans="1:16" ht="25.5">
      <c r="A14" t="s">
        <v>49</v>
      </c>
      <c s="34" t="s">
        <v>251</v>
      </c>
      <c s="34" t="s">
        <v>1459</v>
      </c>
      <c s="35" t="s">
        <v>51</v>
      </c>
      <c s="6" t="s">
        <v>1460</v>
      </c>
      <c s="36" t="s">
        <v>53</v>
      </c>
      <c s="37">
        <v>230.458</v>
      </c>
      <c s="36">
        <v>0</v>
      </c>
      <c s="36">
        <f>ROUND(G14*H14,6)</f>
      </c>
      <c r="L14" s="38">
        <v>0</v>
      </c>
      <c s="32">
        <f>ROUND(ROUND(L14,2)*ROUND(G14,3),2)</f>
      </c>
      <c s="36" t="s">
        <v>655</v>
      </c>
      <c>
        <f>(M14*21)/100</f>
      </c>
      <c t="s">
        <v>27</v>
      </c>
    </row>
    <row r="15" spans="1:5" ht="12.75">
      <c r="A15" s="35" t="s">
        <v>55</v>
      </c>
      <c r="E15" s="39" t="s">
        <v>51</v>
      </c>
    </row>
    <row r="16" spans="1:5" ht="25.5">
      <c r="A16" s="35" t="s">
        <v>56</v>
      </c>
      <c r="E16" s="40" t="s">
        <v>1461</v>
      </c>
    </row>
    <row r="17" spans="1:5" ht="165.75">
      <c r="A17" t="s">
        <v>57</v>
      </c>
      <c r="E17" s="39" t="s">
        <v>1458</v>
      </c>
    </row>
    <row r="18" spans="1:13" ht="12.75">
      <c r="A18" t="s">
        <v>46</v>
      </c>
      <c r="C18" s="31" t="s">
        <v>47</v>
      </c>
      <c r="E18" s="33" t="s">
        <v>435</v>
      </c>
      <c r="J18" s="32">
        <f>0</f>
      </c>
      <c s="32">
        <f>0</f>
      </c>
      <c s="32">
        <f>0+L19+L23+L27+L31+L35+L39+L43+L47+L51</f>
      </c>
      <c s="32">
        <f>0+M19+M23+M27+M31+M35+M39+M43+M47+M51</f>
      </c>
    </row>
    <row r="19" spans="1:16" ht="12.75">
      <c r="A19" t="s">
        <v>49</v>
      </c>
      <c s="34" t="s">
        <v>47</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1462</v>
      </c>
    </row>
    <row r="22" spans="1:5" ht="38.25">
      <c r="A22" t="s">
        <v>57</v>
      </c>
      <c r="E22" s="39" t="s">
        <v>1463</v>
      </c>
    </row>
    <row r="23" spans="1:16" ht="12.75">
      <c r="A23" t="s">
        <v>49</v>
      </c>
      <c s="34" t="s">
        <v>27</v>
      </c>
      <c s="34" t="s">
        <v>1464</v>
      </c>
      <c s="35" t="s">
        <v>51</v>
      </c>
      <c s="6" t="s">
        <v>1465</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1466</v>
      </c>
    </row>
    <row r="26" spans="1:5" ht="38.25">
      <c r="A26" t="s">
        <v>57</v>
      </c>
      <c r="E26" s="39" t="s">
        <v>1467</v>
      </c>
    </row>
    <row r="27" spans="1:16" ht="12.75">
      <c r="A27" t="s">
        <v>49</v>
      </c>
      <c s="34" t="s">
        <v>26</v>
      </c>
      <c s="34" t="s">
        <v>1468</v>
      </c>
      <c s="35" t="s">
        <v>51</v>
      </c>
      <c s="6" t="s">
        <v>1469</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1470</v>
      </c>
    </row>
    <row r="30" spans="1:5" ht="318.75">
      <c r="A30" t="s">
        <v>57</v>
      </c>
      <c r="E30" s="39" t="s">
        <v>1471</v>
      </c>
    </row>
    <row r="31" spans="1:16" ht="12.75">
      <c r="A31" t="s">
        <v>49</v>
      </c>
      <c s="34" t="s">
        <v>63</v>
      </c>
      <c s="34" t="s">
        <v>1472</v>
      </c>
      <c s="35" t="s">
        <v>51</v>
      </c>
      <c s="6" t="s">
        <v>1473</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1474</v>
      </c>
    </row>
    <row r="34" spans="1:5" ht="191.25">
      <c r="A34" t="s">
        <v>57</v>
      </c>
      <c r="E34" s="39" t="s">
        <v>1475</v>
      </c>
    </row>
    <row r="35" spans="1:16" ht="12.75">
      <c r="A35" t="s">
        <v>49</v>
      </c>
      <c s="34" t="s">
        <v>66</v>
      </c>
      <c s="34" t="s">
        <v>1476</v>
      </c>
      <c s="35" t="s">
        <v>51</v>
      </c>
      <c s="6" t="s">
        <v>1477</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1478</v>
      </c>
    </row>
    <row r="38" spans="1:5" ht="229.5">
      <c r="A38" t="s">
        <v>57</v>
      </c>
      <c r="E38" s="39" t="s">
        <v>1479</v>
      </c>
    </row>
    <row r="39" spans="1:16" ht="12.75">
      <c r="A39" t="s">
        <v>49</v>
      </c>
      <c s="34" t="s">
        <v>69</v>
      </c>
      <c s="34" t="s">
        <v>1338</v>
      </c>
      <c s="35" t="s">
        <v>51</v>
      </c>
      <c s="6" t="s">
        <v>1339</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1480</v>
      </c>
    </row>
    <row r="42" spans="1:5" ht="293.25">
      <c r="A42" t="s">
        <v>57</v>
      </c>
      <c r="E42" s="39" t="s">
        <v>1481</v>
      </c>
    </row>
    <row r="43" spans="1:16" ht="12.75">
      <c r="A43" t="s">
        <v>49</v>
      </c>
      <c s="34" t="s">
        <v>72</v>
      </c>
      <c s="34" t="s">
        <v>1482</v>
      </c>
      <c s="35" t="s">
        <v>51</v>
      </c>
      <c s="6" t="s">
        <v>1483</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1484</v>
      </c>
    </row>
    <row r="46" spans="1:5" ht="38.25">
      <c r="A46" t="s">
        <v>57</v>
      </c>
      <c r="E46" s="39" t="s">
        <v>1485</v>
      </c>
    </row>
    <row r="47" spans="1:16" ht="12.75">
      <c r="A47" t="s">
        <v>49</v>
      </c>
      <c s="34" t="s">
        <v>76</v>
      </c>
      <c s="34" t="s">
        <v>1486</v>
      </c>
      <c s="35" t="s">
        <v>51</v>
      </c>
      <c s="6" t="s">
        <v>1487</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1484</v>
      </c>
    </row>
    <row r="50" spans="1:5" ht="25.5">
      <c r="A50" t="s">
        <v>57</v>
      </c>
      <c r="E50" s="39" t="s">
        <v>1488</v>
      </c>
    </row>
    <row r="51" spans="1:16" ht="12.75">
      <c r="A51" t="s">
        <v>49</v>
      </c>
      <c s="34" t="s">
        <v>81</v>
      </c>
      <c s="34" t="s">
        <v>1489</v>
      </c>
      <c s="35" t="s">
        <v>51</v>
      </c>
      <c s="6" t="s">
        <v>1490</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1484</v>
      </c>
    </row>
    <row r="54" spans="1:5" ht="38.25">
      <c r="A54" t="s">
        <v>57</v>
      </c>
      <c r="E54" s="39" t="s">
        <v>1491</v>
      </c>
    </row>
    <row r="55" spans="1:13" ht="12.75">
      <c r="A55" t="s">
        <v>46</v>
      </c>
      <c r="C55" s="31" t="s">
        <v>27</v>
      </c>
      <c r="E55" s="33" t="s">
        <v>1345</v>
      </c>
      <c r="J55" s="32">
        <f>0</f>
      </c>
      <c s="32">
        <f>0</f>
      </c>
      <c s="32">
        <f>0+L56+L60</f>
      </c>
      <c s="32">
        <f>0+M56+M60</f>
      </c>
    </row>
    <row r="56" spans="1:16" ht="12.75">
      <c r="A56" t="s">
        <v>49</v>
      </c>
      <c s="34" t="s">
        <v>85</v>
      </c>
      <c s="34" t="s">
        <v>1492</v>
      </c>
      <c s="35" t="s">
        <v>51</v>
      </c>
      <c s="6" t="s">
        <v>1493</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1494</v>
      </c>
    </row>
    <row r="59" spans="1:5" ht="51">
      <c r="A59" t="s">
        <v>57</v>
      </c>
      <c r="E59" s="39" t="s">
        <v>1495</v>
      </c>
    </row>
    <row r="60" spans="1:16" ht="12.75">
      <c r="A60" t="s">
        <v>49</v>
      </c>
      <c s="34" t="s">
        <v>90</v>
      </c>
      <c s="34" t="s">
        <v>1496</v>
      </c>
      <c s="35" t="s">
        <v>51</v>
      </c>
      <c s="6" t="s">
        <v>1497</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1498</v>
      </c>
    </row>
    <row r="63" spans="1:5" ht="267.75">
      <c r="A63" t="s">
        <v>57</v>
      </c>
      <c r="E63" s="39" t="s">
        <v>1499</v>
      </c>
    </row>
    <row r="64" spans="1:13" ht="12.75">
      <c r="A64" t="s">
        <v>46</v>
      </c>
      <c r="C64" s="31" t="s">
        <v>26</v>
      </c>
      <c r="E64" s="33" t="s">
        <v>1500</v>
      </c>
      <c r="J64" s="32">
        <f>0</f>
      </c>
      <c s="32">
        <f>0</f>
      </c>
      <c s="32">
        <f>0+L65+L69+L73+L77+L81+L85</f>
      </c>
      <c s="32">
        <f>0+M65+M69+M73+M77+M81+M85</f>
      </c>
    </row>
    <row r="65" spans="1:16" ht="12.75">
      <c r="A65" t="s">
        <v>49</v>
      </c>
      <c s="34" t="s">
        <v>93</v>
      </c>
      <c s="34" t="s">
        <v>1501</v>
      </c>
      <c s="35" t="s">
        <v>51</v>
      </c>
      <c s="6" t="s">
        <v>1502</v>
      </c>
      <c s="36" t="s">
        <v>672</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1503</v>
      </c>
    </row>
    <row r="68" spans="1:5" ht="25.5">
      <c r="A68" t="s">
        <v>57</v>
      </c>
      <c r="E68" s="39" t="s">
        <v>1504</v>
      </c>
    </row>
    <row r="69" spans="1:16" ht="12.75">
      <c r="A69" t="s">
        <v>49</v>
      </c>
      <c s="34" t="s">
        <v>97</v>
      </c>
      <c s="34" t="s">
        <v>1505</v>
      </c>
      <c s="35" t="s">
        <v>51</v>
      </c>
      <c s="6" t="s">
        <v>1506</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1507</v>
      </c>
    </row>
    <row r="72" spans="1:5" ht="382.5">
      <c r="A72" t="s">
        <v>57</v>
      </c>
      <c r="E72" s="39" t="s">
        <v>1508</v>
      </c>
    </row>
    <row r="73" spans="1:16" ht="12.75">
      <c r="A73" t="s">
        <v>49</v>
      </c>
      <c s="34" t="s">
        <v>101</v>
      </c>
      <c s="34" t="s">
        <v>1509</v>
      </c>
      <c s="35" t="s">
        <v>51</v>
      </c>
      <c s="6" t="s">
        <v>1510</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1511</v>
      </c>
    </row>
    <row r="76" spans="1:5" ht="242.25">
      <c r="A76" t="s">
        <v>57</v>
      </c>
      <c r="E76" s="39" t="s">
        <v>1512</v>
      </c>
    </row>
    <row r="77" spans="1:16" ht="12.75">
      <c r="A77" t="s">
        <v>49</v>
      </c>
      <c s="34" t="s">
        <v>106</v>
      </c>
      <c s="34" t="s">
        <v>1513</v>
      </c>
      <c s="35" t="s">
        <v>51</v>
      </c>
      <c s="6" t="s">
        <v>1514</v>
      </c>
      <c s="36" t="s">
        <v>104</v>
      </c>
      <c s="37">
        <v>4.476</v>
      </c>
      <c s="36">
        <v>0</v>
      </c>
      <c s="36">
        <f>ROUND(G77*H77,6)</f>
      </c>
      <c r="L77" s="38">
        <v>0</v>
      </c>
      <c s="32">
        <f>ROUND(ROUND(L77,2)*ROUND(G77,3),2)</f>
      </c>
      <c s="36" t="s">
        <v>54</v>
      </c>
      <c>
        <f>(M77*21)/100</f>
      </c>
      <c t="s">
        <v>27</v>
      </c>
    </row>
    <row r="78" spans="1:5" ht="12.75">
      <c r="A78" s="35" t="s">
        <v>55</v>
      </c>
      <c r="E78" s="39" t="s">
        <v>1515</v>
      </c>
    </row>
    <row r="79" spans="1:5" ht="114.75">
      <c r="A79" s="35" t="s">
        <v>56</v>
      </c>
      <c r="E79" s="40" t="s">
        <v>1516</v>
      </c>
    </row>
    <row r="80" spans="1:5" ht="229.5">
      <c r="A80" t="s">
        <v>57</v>
      </c>
      <c r="E80" s="39" t="s">
        <v>1517</v>
      </c>
    </row>
    <row r="81" spans="1:16" ht="12.75">
      <c r="A81" t="s">
        <v>49</v>
      </c>
      <c s="34" t="s">
        <v>109</v>
      </c>
      <c s="34" t="s">
        <v>1518</v>
      </c>
      <c s="35" t="s">
        <v>51</v>
      </c>
      <c s="6" t="s">
        <v>1519</v>
      </c>
      <c s="36" t="s">
        <v>104</v>
      </c>
      <c s="37">
        <v>40.1</v>
      </c>
      <c s="36">
        <v>0</v>
      </c>
      <c s="36">
        <f>ROUND(G81*H81,6)</f>
      </c>
      <c r="L81" s="38">
        <v>0</v>
      </c>
      <c s="32">
        <f>ROUND(ROUND(L81,2)*ROUND(G81,3),2)</f>
      </c>
      <c s="36" t="s">
        <v>54</v>
      </c>
      <c>
        <f>(M81*21)/100</f>
      </c>
      <c t="s">
        <v>27</v>
      </c>
    </row>
    <row r="82" spans="1:5" ht="12.75">
      <c r="A82" s="35" t="s">
        <v>55</v>
      </c>
      <c r="E82" s="39" t="s">
        <v>1520</v>
      </c>
    </row>
    <row r="83" spans="1:5" ht="140.25">
      <c r="A83" s="35" t="s">
        <v>56</v>
      </c>
      <c r="E83" s="40" t="s">
        <v>1521</v>
      </c>
    </row>
    <row r="84" spans="1:5" ht="369.75">
      <c r="A84" t="s">
        <v>57</v>
      </c>
      <c r="E84" s="39" t="s">
        <v>1522</v>
      </c>
    </row>
    <row r="85" spans="1:16" ht="12.75">
      <c r="A85" t="s">
        <v>49</v>
      </c>
      <c s="34" t="s">
        <v>112</v>
      </c>
      <c s="34" t="s">
        <v>1523</v>
      </c>
      <c s="35" t="s">
        <v>51</v>
      </c>
      <c s="6" t="s">
        <v>1524</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1525</v>
      </c>
    </row>
    <row r="88" spans="1:5" ht="267.75">
      <c r="A88" t="s">
        <v>57</v>
      </c>
      <c r="E88" s="39" t="s">
        <v>1499</v>
      </c>
    </row>
    <row r="89" spans="1:13" ht="12.75">
      <c r="A89" t="s">
        <v>46</v>
      </c>
      <c r="C89" s="31" t="s">
        <v>63</v>
      </c>
      <c r="E89" s="33" t="s">
        <v>1352</v>
      </c>
      <c r="J89" s="32">
        <f>0</f>
      </c>
      <c s="32">
        <f>0</f>
      </c>
      <c s="32">
        <f>0+L90+L94+L98+L102+L106+L110+L114+L118+L122+L126+L130</f>
      </c>
      <c s="32">
        <f>0+M90+M94+M98+M102+M106+M110+M114+M118+M122+M126+M130</f>
      </c>
    </row>
    <row r="90" spans="1:16" ht="12.75">
      <c r="A90" t="s">
        <v>49</v>
      </c>
      <c s="34" t="s">
        <v>125</v>
      </c>
      <c s="34" t="s">
        <v>1526</v>
      </c>
      <c s="35" t="s">
        <v>51</v>
      </c>
      <c s="6" t="s">
        <v>1527</v>
      </c>
      <c s="36" t="s">
        <v>104</v>
      </c>
      <c s="37">
        <v>80</v>
      </c>
      <c s="36">
        <v>0</v>
      </c>
      <c s="36">
        <f>ROUND(G90*H90,6)</f>
      </c>
      <c r="L90" s="38">
        <v>0</v>
      </c>
      <c s="32">
        <f>ROUND(ROUND(L90,2)*ROUND(G90,3),2)</f>
      </c>
      <c s="36" t="s">
        <v>54</v>
      </c>
      <c>
        <f>(M90*21)/100</f>
      </c>
      <c t="s">
        <v>27</v>
      </c>
    </row>
    <row r="91" spans="1:5" ht="12.75">
      <c r="A91" s="35" t="s">
        <v>55</v>
      </c>
      <c r="E91" s="39" t="s">
        <v>51</v>
      </c>
    </row>
    <row r="92" spans="1:5" ht="38.25">
      <c r="A92" s="35" t="s">
        <v>56</v>
      </c>
      <c r="E92" s="40" t="s">
        <v>1528</v>
      </c>
    </row>
    <row r="93" spans="1:5" ht="369.75">
      <c r="A93" t="s">
        <v>57</v>
      </c>
      <c r="E93" s="39" t="s">
        <v>1522</v>
      </c>
    </row>
    <row r="94" spans="1:16" ht="12.75">
      <c r="A94" t="s">
        <v>49</v>
      </c>
      <c s="34" t="s">
        <v>130</v>
      </c>
      <c s="34" t="s">
        <v>1529</v>
      </c>
      <c s="35" t="s">
        <v>51</v>
      </c>
      <c s="6" t="s">
        <v>1530</v>
      </c>
      <c s="36" t="s">
        <v>53</v>
      </c>
      <c s="37">
        <v>9.133</v>
      </c>
      <c s="36">
        <v>0</v>
      </c>
      <c s="36">
        <f>ROUND(G94*H94,6)</f>
      </c>
      <c r="L94" s="38">
        <v>0</v>
      </c>
      <c s="32">
        <f>ROUND(ROUND(L94,2)*ROUND(G94,3),2)</f>
      </c>
      <c s="36" t="s">
        <v>54</v>
      </c>
      <c>
        <f>(M94*21)/100</f>
      </c>
      <c t="s">
        <v>27</v>
      </c>
    </row>
    <row r="95" spans="1:5" ht="12.75">
      <c r="A95" s="35" t="s">
        <v>55</v>
      </c>
      <c r="E95" s="39" t="s">
        <v>51</v>
      </c>
    </row>
    <row r="96" spans="1:5" ht="25.5">
      <c r="A96" s="35" t="s">
        <v>56</v>
      </c>
      <c r="E96" s="40" t="s">
        <v>1531</v>
      </c>
    </row>
    <row r="97" spans="1:5" ht="267.75">
      <c r="A97" t="s">
        <v>57</v>
      </c>
      <c r="E97" s="39" t="s">
        <v>1532</v>
      </c>
    </row>
    <row r="98" spans="1:16" ht="12.75">
      <c r="A98" t="s">
        <v>49</v>
      </c>
      <c s="34" t="s">
        <v>134</v>
      </c>
      <c s="34" t="s">
        <v>1533</v>
      </c>
      <c s="35" t="s">
        <v>51</v>
      </c>
      <c s="6" t="s">
        <v>1534</v>
      </c>
      <c s="36" t="s">
        <v>53</v>
      </c>
      <c s="37">
        <v>30.108</v>
      </c>
      <c s="36">
        <v>0</v>
      </c>
      <c s="36">
        <f>ROUND(G98*H98,6)</f>
      </c>
      <c r="L98" s="38">
        <v>0</v>
      </c>
      <c s="32">
        <f>ROUND(ROUND(L98,2)*ROUND(G98,3),2)</f>
      </c>
      <c s="36" t="s">
        <v>54</v>
      </c>
      <c>
        <f>(M98*21)/100</f>
      </c>
      <c t="s">
        <v>27</v>
      </c>
    </row>
    <row r="99" spans="1:5" ht="12.75">
      <c r="A99" s="35" t="s">
        <v>55</v>
      </c>
      <c r="E99" s="39" t="s">
        <v>51</v>
      </c>
    </row>
    <row r="100" spans="1:5" ht="76.5">
      <c r="A100" s="35" t="s">
        <v>56</v>
      </c>
      <c r="E100" s="40" t="s">
        <v>1535</v>
      </c>
    </row>
    <row r="101" spans="1:5" ht="293.25">
      <c r="A101" t="s">
        <v>57</v>
      </c>
      <c r="E101" s="39" t="s">
        <v>1536</v>
      </c>
    </row>
    <row r="102" spans="1:16" ht="12.75">
      <c r="A102" t="s">
        <v>49</v>
      </c>
      <c s="34" t="s">
        <v>138</v>
      </c>
      <c s="34" t="s">
        <v>1537</v>
      </c>
      <c s="35" t="s">
        <v>51</v>
      </c>
      <c s="6" t="s">
        <v>1538</v>
      </c>
      <c s="36" t="s">
        <v>128</v>
      </c>
      <c s="37">
        <v>11.725</v>
      </c>
      <c s="36">
        <v>0</v>
      </c>
      <c s="36">
        <f>ROUND(G102*H102,6)</f>
      </c>
      <c r="L102" s="38">
        <v>0</v>
      </c>
      <c s="32">
        <f>ROUND(ROUND(L102,2)*ROUND(G102,3),2)</f>
      </c>
      <c s="36" t="s">
        <v>54</v>
      </c>
      <c>
        <f>(M102*21)/100</f>
      </c>
      <c t="s">
        <v>27</v>
      </c>
    </row>
    <row r="103" spans="1:5" ht="12.75">
      <c r="A103" s="35" t="s">
        <v>55</v>
      </c>
      <c r="E103" s="39" t="s">
        <v>51</v>
      </c>
    </row>
    <row r="104" spans="1:5" ht="63.75">
      <c r="A104" s="35" t="s">
        <v>56</v>
      </c>
      <c r="E104" s="40" t="s">
        <v>1539</v>
      </c>
    </row>
    <row r="105" spans="1:5" ht="51">
      <c r="A105" t="s">
        <v>57</v>
      </c>
      <c r="E105" s="39" t="s">
        <v>1540</v>
      </c>
    </row>
    <row r="106" spans="1:16" ht="12.75">
      <c r="A106" t="s">
        <v>49</v>
      </c>
      <c s="34" t="s">
        <v>141</v>
      </c>
      <c s="34" t="s">
        <v>1541</v>
      </c>
      <c s="35" t="s">
        <v>51</v>
      </c>
      <c s="6" t="s">
        <v>1542</v>
      </c>
      <c s="36" t="s">
        <v>104</v>
      </c>
      <c s="37">
        <v>4.163</v>
      </c>
      <c s="36">
        <v>0</v>
      </c>
      <c s="36">
        <f>ROUND(G106*H106,6)</f>
      </c>
      <c r="L106" s="38">
        <v>0</v>
      </c>
      <c s="32">
        <f>ROUND(ROUND(L106,2)*ROUND(G106,3),2)</f>
      </c>
      <c s="36" t="s">
        <v>54</v>
      </c>
      <c>
        <f>(M106*21)/100</f>
      </c>
      <c t="s">
        <v>27</v>
      </c>
    </row>
    <row r="107" spans="1:5" ht="12.75">
      <c r="A107" s="35" t="s">
        <v>55</v>
      </c>
      <c r="E107" s="39" t="s">
        <v>51</v>
      </c>
    </row>
    <row r="108" spans="1:5" ht="63.75">
      <c r="A108" s="35" t="s">
        <v>56</v>
      </c>
      <c r="E108" s="40" t="s">
        <v>1543</v>
      </c>
    </row>
    <row r="109" spans="1:5" ht="369.75">
      <c r="A109" t="s">
        <v>57</v>
      </c>
      <c r="E109" s="39" t="s">
        <v>1522</v>
      </c>
    </row>
    <row r="110" spans="1:16" ht="12.75">
      <c r="A110" t="s">
        <v>49</v>
      </c>
      <c s="34" t="s">
        <v>146</v>
      </c>
      <c s="34" t="s">
        <v>1544</v>
      </c>
      <c s="35" t="s">
        <v>51</v>
      </c>
      <c s="6" t="s">
        <v>1545</v>
      </c>
      <c s="36" t="s">
        <v>104</v>
      </c>
      <c s="37">
        <v>9.104</v>
      </c>
      <c s="36">
        <v>0</v>
      </c>
      <c s="36">
        <f>ROUND(G110*H110,6)</f>
      </c>
      <c r="L110" s="38">
        <v>0</v>
      </c>
      <c s="32">
        <f>ROUND(ROUND(L110,2)*ROUND(G110,3),2)</f>
      </c>
      <c s="36" t="s">
        <v>54</v>
      </c>
      <c>
        <f>(M110*21)/100</f>
      </c>
      <c t="s">
        <v>27</v>
      </c>
    </row>
    <row r="111" spans="1:5" ht="12.75">
      <c r="A111" s="35" t="s">
        <v>55</v>
      </c>
      <c r="E111" s="39" t="s">
        <v>51</v>
      </c>
    </row>
    <row r="112" spans="1:5" ht="191.25">
      <c r="A112" s="35" t="s">
        <v>56</v>
      </c>
      <c r="E112" s="40" t="s">
        <v>1546</v>
      </c>
    </row>
    <row r="113" spans="1:5" ht="369.75">
      <c r="A113" t="s">
        <v>57</v>
      </c>
      <c r="E113" s="39" t="s">
        <v>1522</v>
      </c>
    </row>
    <row r="114" spans="1:16" ht="12.75">
      <c r="A114" t="s">
        <v>49</v>
      </c>
      <c s="34" t="s">
        <v>151</v>
      </c>
      <c s="34" t="s">
        <v>1547</v>
      </c>
      <c s="35" t="s">
        <v>51</v>
      </c>
      <c s="6" t="s">
        <v>1548</v>
      </c>
      <c s="36" t="s">
        <v>104</v>
      </c>
      <c s="37">
        <v>116.277</v>
      </c>
      <c s="36">
        <v>0</v>
      </c>
      <c s="36">
        <f>ROUND(G114*H114,6)</f>
      </c>
      <c r="L114" s="38">
        <v>0</v>
      </c>
      <c s="32">
        <f>ROUND(ROUND(L114,2)*ROUND(G114,3),2)</f>
      </c>
      <c s="36" t="s">
        <v>54</v>
      </c>
      <c>
        <f>(M114*21)/100</f>
      </c>
      <c t="s">
        <v>27</v>
      </c>
    </row>
    <row r="115" spans="1:5" ht="12.75">
      <c r="A115" s="35" t="s">
        <v>55</v>
      </c>
      <c r="E115" s="39" t="s">
        <v>51</v>
      </c>
    </row>
    <row r="116" spans="1:5" ht="178.5">
      <c r="A116" s="35" t="s">
        <v>56</v>
      </c>
      <c r="E116" s="40" t="s">
        <v>1549</v>
      </c>
    </row>
    <row r="117" spans="1:5" ht="38.25">
      <c r="A117" t="s">
        <v>57</v>
      </c>
      <c r="E117" s="39" t="s">
        <v>1550</v>
      </c>
    </row>
    <row r="118" spans="1:16" ht="12.75">
      <c r="A118" t="s">
        <v>49</v>
      </c>
      <c s="34" t="s">
        <v>154</v>
      </c>
      <c s="34" t="s">
        <v>1551</v>
      </c>
      <c s="35" t="s">
        <v>51</v>
      </c>
      <c s="6" t="s">
        <v>1552</v>
      </c>
      <c s="36" t="s">
        <v>104</v>
      </c>
      <c s="37">
        <v>5.236</v>
      </c>
      <c s="36">
        <v>0</v>
      </c>
      <c s="36">
        <f>ROUND(G118*H118,6)</f>
      </c>
      <c r="L118" s="38">
        <v>0</v>
      </c>
      <c s="32">
        <f>ROUND(ROUND(L118,2)*ROUND(G118,3),2)</f>
      </c>
      <c s="36" t="s">
        <v>54</v>
      </c>
      <c>
        <f>(M118*21)/100</f>
      </c>
      <c t="s">
        <v>27</v>
      </c>
    </row>
    <row r="119" spans="1:5" ht="12.75">
      <c r="A119" s="35" t="s">
        <v>55</v>
      </c>
      <c r="E119" s="39" t="s">
        <v>51</v>
      </c>
    </row>
    <row r="120" spans="1:5" ht="25.5">
      <c r="A120" s="35" t="s">
        <v>56</v>
      </c>
      <c r="E120" s="40" t="s">
        <v>1553</v>
      </c>
    </row>
    <row r="121" spans="1:5" ht="369.75">
      <c r="A121" t="s">
        <v>57</v>
      </c>
      <c r="E121" s="39" t="s">
        <v>1522</v>
      </c>
    </row>
    <row r="122" spans="1:16" ht="12.75">
      <c r="A122" t="s">
        <v>49</v>
      </c>
      <c s="34" t="s">
        <v>157</v>
      </c>
      <c s="34" t="s">
        <v>1554</v>
      </c>
      <c s="35" t="s">
        <v>51</v>
      </c>
      <c s="6" t="s">
        <v>1555</v>
      </c>
      <c s="36" t="s">
        <v>53</v>
      </c>
      <c s="37">
        <v>0.249</v>
      </c>
      <c s="36">
        <v>0</v>
      </c>
      <c s="36">
        <f>ROUND(G122*H122,6)</f>
      </c>
      <c r="L122" s="38">
        <v>0</v>
      </c>
      <c s="32">
        <f>ROUND(ROUND(L122,2)*ROUND(G122,3),2)</f>
      </c>
      <c s="36" t="s">
        <v>54</v>
      </c>
      <c>
        <f>(M122*21)/100</f>
      </c>
      <c t="s">
        <v>27</v>
      </c>
    </row>
    <row r="123" spans="1:5" ht="12.75">
      <c r="A123" s="35" t="s">
        <v>55</v>
      </c>
      <c r="E123" s="39" t="s">
        <v>51</v>
      </c>
    </row>
    <row r="124" spans="1:5" ht="25.5">
      <c r="A124" s="35" t="s">
        <v>56</v>
      </c>
      <c r="E124" s="40" t="s">
        <v>1556</v>
      </c>
    </row>
    <row r="125" spans="1:5" ht="178.5">
      <c r="A125" t="s">
        <v>57</v>
      </c>
      <c r="E125" s="39" t="s">
        <v>1557</v>
      </c>
    </row>
    <row r="126" spans="1:16" ht="12.75">
      <c r="A126" t="s">
        <v>49</v>
      </c>
      <c s="34" t="s">
        <v>161</v>
      </c>
      <c s="34" t="s">
        <v>1558</v>
      </c>
      <c s="35" t="s">
        <v>51</v>
      </c>
      <c s="6" t="s">
        <v>1559</v>
      </c>
      <c s="36" t="s">
        <v>104</v>
      </c>
      <c s="37">
        <v>30.015</v>
      </c>
      <c s="36">
        <v>0</v>
      </c>
      <c s="36">
        <f>ROUND(G126*H126,6)</f>
      </c>
      <c r="L126" s="38">
        <v>0</v>
      </c>
      <c s="32">
        <f>ROUND(ROUND(L126,2)*ROUND(G126,3),2)</f>
      </c>
      <c s="36" t="s">
        <v>54</v>
      </c>
      <c>
        <f>(M126*21)/100</f>
      </c>
      <c t="s">
        <v>27</v>
      </c>
    </row>
    <row r="127" spans="1:5" ht="12.75">
      <c r="A127" s="35" t="s">
        <v>55</v>
      </c>
      <c r="E127" s="39" t="s">
        <v>51</v>
      </c>
    </row>
    <row r="128" spans="1:5" ht="76.5">
      <c r="A128" s="35" t="s">
        <v>56</v>
      </c>
      <c r="E128" s="40" t="s">
        <v>1560</v>
      </c>
    </row>
    <row r="129" spans="1:5" ht="51">
      <c r="A129" t="s">
        <v>57</v>
      </c>
      <c r="E129" s="39" t="s">
        <v>1561</v>
      </c>
    </row>
    <row r="130" spans="1:16" ht="12.75">
      <c r="A130" t="s">
        <v>49</v>
      </c>
      <c s="34" t="s">
        <v>165</v>
      </c>
      <c s="34" t="s">
        <v>1562</v>
      </c>
      <c s="35" t="s">
        <v>51</v>
      </c>
      <c s="6" t="s">
        <v>1563</v>
      </c>
      <c s="36" t="s">
        <v>104</v>
      </c>
      <c s="37">
        <v>11.2</v>
      </c>
      <c s="36">
        <v>0</v>
      </c>
      <c s="36">
        <f>ROUND(G130*H130,6)</f>
      </c>
      <c r="L130" s="38">
        <v>0</v>
      </c>
      <c s="32">
        <f>ROUND(ROUND(L130,2)*ROUND(G130,3),2)</f>
      </c>
      <c s="36" t="s">
        <v>54</v>
      </c>
      <c>
        <f>(M130*21)/100</f>
      </c>
      <c t="s">
        <v>27</v>
      </c>
    </row>
    <row r="131" spans="1:5" ht="12.75">
      <c r="A131" s="35" t="s">
        <v>55</v>
      </c>
      <c r="E131" s="39" t="s">
        <v>51</v>
      </c>
    </row>
    <row r="132" spans="1:5" ht="76.5">
      <c r="A132" s="35" t="s">
        <v>56</v>
      </c>
      <c r="E132" s="40" t="s">
        <v>1564</v>
      </c>
    </row>
    <row r="133" spans="1:5" ht="114.75">
      <c r="A133" t="s">
        <v>57</v>
      </c>
      <c r="E133" s="39" t="s">
        <v>1565</v>
      </c>
    </row>
    <row r="134" spans="1:13" ht="12.75">
      <c r="A134" t="s">
        <v>46</v>
      </c>
      <c r="C134" s="31" t="s">
        <v>69</v>
      </c>
      <c r="E134" s="33" t="s">
        <v>1566</v>
      </c>
      <c r="J134" s="32">
        <f>0</f>
      </c>
      <c s="32">
        <f>0</f>
      </c>
      <c s="32">
        <f>0+L135+L139+L143+L147</f>
      </c>
      <c s="32">
        <f>0+M135+M139+M143+M147</f>
      </c>
    </row>
    <row r="135" spans="1:16" ht="12.75">
      <c r="A135" t="s">
        <v>49</v>
      </c>
      <c s="34" t="s">
        <v>169</v>
      </c>
      <c s="34" t="s">
        <v>1567</v>
      </c>
      <c s="35" t="s">
        <v>51</v>
      </c>
      <c s="6" t="s">
        <v>1568</v>
      </c>
      <c s="36" t="s">
        <v>79</v>
      </c>
      <c s="37">
        <v>116.064</v>
      </c>
      <c s="36">
        <v>0</v>
      </c>
      <c s="36">
        <f>ROUND(G135*H135,6)</f>
      </c>
      <c r="L135" s="38">
        <v>0</v>
      </c>
      <c s="32">
        <f>ROUND(ROUND(L135,2)*ROUND(G135,3),2)</f>
      </c>
      <c s="36" t="s">
        <v>54</v>
      </c>
      <c>
        <f>(M135*21)/100</f>
      </c>
      <c t="s">
        <v>27</v>
      </c>
    </row>
    <row r="136" spans="1:5" ht="12.75">
      <c r="A136" s="35" t="s">
        <v>55</v>
      </c>
      <c r="E136" s="39" t="s">
        <v>51</v>
      </c>
    </row>
    <row r="137" spans="1:5" ht="102">
      <c r="A137" s="35" t="s">
        <v>56</v>
      </c>
      <c r="E137" s="40" t="s">
        <v>1569</v>
      </c>
    </row>
    <row r="138" spans="1:5" ht="76.5">
      <c r="A138" t="s">
        <v>57</v>
      </c>
      <c r="E138" s="39" t="s">
        <v>1570</v>
      </c>
    </row>
    <row r="139" spans="1:16" ht="12.75">
      <c r="A139" t="s">
        <v>49</v>
      </c>
      <c s="34" t="s">
        <v>172</v>
      </c>
      <c s="34" t="s">
        <v>1571</v>
      </c>
      <c s="35" t="s">
        <v>51</v>
      </c>
      <c s="6" t="s">
        <v>1572</v>
      </c>
      <c s="36" t="s">
        <v>79</v>
      </c>
      <c s="37">
        <v>116.064</v>
      </c>
      <c s="36">
        <v>0</v>
      </c>
      <c s="36">
        <f>ROUND(G139*H139,6)</f>
      </c>
      <c r="L139" s="38">
        <v>0</v>
      </c>
      <c s="32">
        <f>ROUND(ROUND(L139,2)*ROUND(G139,3),2)</f>
      </c>
      <c s="36" t="s">
        <v>54</v>
      </c>
      <c>
        <f>(M139*21)/100</f>
      </c>
      <c t="s">
        <v>27</v>
      </c>
    </row>
    <row r="140" spans="1:5" ht="12.75">
      <c r="A140" s="35" t="s">
        <v>55</v>
      </c>
      <c r="E140" s="39" t="s">
        <v>51</v>
      </c>
    </row>
    <row r="141" spans="1:5" ht="102">
      <c r="A141" s="35" t="s">
        <v>56</v>
      </c>
      <c r="E141" s="40" t="s">
        <v>1569</v>
      </c>
    </row>
    <row r="142" spans="1:5" ht="76.5">
      <c r="A142" t="s">
        <v>57</v>
      </c>
      <c r="E142" s="39" t="s">
        <v>1570</v>
      </c>
    </row>
    <row r="143" spans="1:16" ht="12.75">
      <c r="A143" t="s">
        <v>49</v>
      </c>
      <c s="34" t="s">
        <v>255</v>
      </c>
      <c s="34" t="s">
        <v>1573</v>
      </c>
      <c s="35" t="s">
        <v>655</v>
      </c>
      <c s="6" t="s">
        <v>1574</v>
      </c>
      <c s="36" t="s">
        <v>79</v>
      </c>
      <c s="37">
        <v>116.064</v>
      </c>
      <c s="36">
        <v>0</v>
      </c>
      <c s="36">
        <f>ROUND(G143*H143,6)</f>
      </c>
      <c r="L143" s="38">
        <v>0</v>
      </c>
      <c s="32">
        <f>ROUND(ROUND(L143,2)*ROUND(G143,3),2)</f>
      </c>
      <c s="36" t="s">
        <v>54</v>
      </c>
      <c>
        <f>(M143*21)/100</f>
      </c>
      <c t="s">
        <v>27</v>
      </c>
    </row>
    <row r="144" spans="1:5" ht="12.75">
      <c r="A144" s="35" t="s">
        <v>55</v>
      </c>
      <c r="E144" s="39" t="s">
        <v>1575</v>
      </c>
    </row>
    <row r="145" spans="1:5" ht="102">
      <c r="A145" s="35" t="s">
        <v>56</v>
      </c>
      <c r="E145" s="40" t="s">
        <v>1576</v>
      </c>
    </row>
    <row r="146" spans="1:5" ht="76.5">
      <c r="A146" t="s">
        <v>57</v>
      </c>
      <c r="E146" s="39" t="s">
        <v>1570</v>
      </c>
    </row>
    <row r="147" spans="1:16" ht="12.75">
      <c r="A147" t="s">
        <v>49</v>
      </c>
      <c s="34" t="s">
        <v>259</v>
      </c>
      <c s="34" t="s">
        <v>1577</v>
      </c>
      <c s="35" t="s">
        <v>655</v>
      </c>
      <c s="6" t="s">
        <v>1578</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1569</v>
      </c>
    </row>
    <row r="150" spans="1:5" ht="76.5">
      <c r="A150" t="s">
        <v>57</v>
      </c>
      <c r="E150" s="39" t="s">
        <v>1570</v>
      </c>
    </row>
    <row r="151" spans="1:13" ht="12.75">
      <c r="A151" t="s">
        <v>46</v>
      </c>
      <c r="C151" s="31" t="s">
        <v>72</v>
      </c>
      <c r="E151" s="33" t="s">
        <v>1579</v>
      </c>
      <c r="J151" s="32">
        <f>0</f>
      </c>
      <c s="32">
        <f>0</f>
      </c>
      <c s="32">
        <f>0+L152+L156+L160+L164+L168</f>
      </c>
      <c s="32">
        <f>0+M152+M156+M160+M164+M168</f>
      </c>
    </row>
    <row r="152" spans="1:16" ht="25.5">
      <c r="A152" t="s">
        <v>49</v>
      </c>
      <c s="34" t="s">
        <v>176</v>
      </c>
      <c s="34" t="s">
        <v>1580</v>
      </c>
      <c s="35" t="s">
        <v>51</v>
      </c>
      <c s="6" t="s">
        <v>1581</v>
      </c>
      <c s="36" t="s">
        <v>79</v>
      </c>
      <c s="37">
        <v>165.136</v>
      </c>
      <c s="36">
        <v>0</v>
      </c>
      <c s="36">
        <f>ROUND(G152*H152,6)</f>
      </c>
      <c r="L152" s="38">
        <v>0</v>
      </c>
      <c s="32">
        <f>ROUND(ROUND(L152,2)*ROUND(G152,3),2)</f>
      </c>
      <c s="36" t="s">
        <v>54</v>
      </c>
      <c>
        <f>(M152*21)/100</f>
      </c>
      <c t="s">
        <v>27</v>
      </c>
    </row>
    <row r="153" spans="1:5" ht="12.75">
      <c r="A153" s="35" t="s">
        <v>55</v>
      </c>
      <c r="E153" s="39" t="s">
        <v>1582</v>
      </c>
    </row>
    <row r="154" spans="1:5" ht="102">
      <c r="A154" s="35" t="s">
        <v>56</v>
      </c>
      <c r="E154" s="40" t="s">
        <v>1583</v>
      </c>
    </row>
    <row r="155" spans="1:5" ht="191.25">
      <c r="A155" t="s">
        <v>57</v>
      </c>
      <c r="E155" s="39" t="s">
        <v>1584</v>
      </c>
    </row>
    <row r="156" spans="1:16" ht="25.5">
      <c r="A156" t="s">
        <v>49</v>
      </c>
      <c s="34" t="s">
        <v>180</v>
      </c>
      <c s="34" t="s">
        <v>1585</v>
      </c>
      <c s="35" t="s">
        <v>51</v>
      </c>
      <c s="6" t="s">
        <v>1586</v>
      </c>
      <c s="36" t="s">
        <v>79</v>
      </c>
      <c s="37">
        <v>50.112</v>
      </c>
      <c s="36">
        <v>0</v>
      </c>
      <c s="36">
        <f>ROUND(G156*H156,6)</f>
      </c>
      <c r="L156" s="38">
        <v>0</v>
      </c>
      <c s="32">
        <f>ROUND(ROUND(L156,2)*ROUND(G156,3),2)</f>
      </c>
      <c s="36" t="s">
        <v>54</v>
      </c>
      <c>
        <f>(M156*21)/100</f>
      </c>
      <c t="s">
        <v>27</v>
      </c>
    </row>
    <row r="157" spans="1:5" ht="12.75">
      <c r="A157" s="35" t="s">
        <v>55</v>
      </c>
      <c r="E157" s="39" t="s">
        <v>1587</v>
      </c>
    </row>
    <row r="158" spans="1:5" ht="76.5">
      <c r="A158" s="35" t="s">
        <v>56</v>
      </c>
      <c r="E158" s="40" t="s">
        <v>1588</v>
      </c>
    </row>
    <row r="159" spans="1:5" ht="191.25">
      <c r="A159" t="s">
        <v>57</v>
      </c>
      <c r="E159" s="39" t="s">
        <v>1584</v>
      </c>
    </row>
    <row r="160" spans="1:16" ht="12.75">
      <c r="A160" t="s">
        <v>49</v>
      </c>
      <c s="34" t="s">
        <v>183</v>
      </c>
      <c s="34" t="s">
        <v>1589</v>
      </c>
      <c s="35" t="s">
        <v>51</v>
      </c>
      <c s="6" t="s">
        <v>1590</v>
      </c>
      <c s="36" t="s">
        <v>79</v>
      </c>
      <c s="37">
        <v>140.08</v>
      </c>
      <c s="36">
        <v>0</v>
      </c>
      <c s="36">
        <f>ROUND(G160*H160,6)</f>
      </c>
      <c r="L160" s="38">
        <v>0</v>
      </c>
      <c s="32">
        <f>ROUND(ROUND(L160,2)*ROUND(G160,3),2)</f>
      </c>
      <c s="36" t="s">
        <v>54</v>
      </c>
      <c>
        <f>(M160*21)/100</f>
      </c>
      <c t="s">
        <v>27</v>
      </c>
    </row>
    <row r="161" spans="1:5" ht="12.75">
      <c r="A161" s="35" t="s">
        <v>55</v>
      </c>
      <c r="E161" s="39" t="s">
        <v>51</v>
      </c>
    </row>
    <row r="162" spans="1:5" ht="51">
      <c r="A162" s="35" t="s">
        <v>56</v>
      </c>
      <c r="E162" s="40" t="s">
        <v>1591</v>
      </c>
    </row>
    <row r="163" spans="1:5" ht="191.25">
      <c r="A163" t="s">
        <v>57</v>
      </c>
      <c r="E163" s="39" t="s">
        <v>1584</v>
      </c>
    </row>
    <row r="164" spans="1:16" ht="12.75">
      <c r="A164" t="s">
        <v>49</v>
      </c>
      <c s="34" t="s">
        <v>186</v>
      </c>
      <c s="34" t="s">
        <v>1592</v>
      </c>
      <c s="35" t="s">
        <v>51</v>
      </c>
      <c s="6" t="s">
        <v>1593</v>
      </c>
      <c s="36" t="s">
        <v>79</v>
      </c>
      <c s="37">
        <v>154.08</v>
      </c>
      <c s="36">
        <v>0</v>
      </c>
      <c s="36">
        <f>ROUND(G164*H164,6)</f>
      </c>
      <c r="L164" s="38">
        <v>0</v>
      </c>
      <c s="32">
        <f>ROUND(ROUND(L164,2)*ROUND(G164,3),2)</f>
      </c>
      <c s="36" t="s">
        <v>54</v>
      </c>
      <c>
        <f>(M164*21)/100</f>
      </c>
      <c t="s">
        <v>27</v>
      </c>
    </row>
    <row r="165" spans="1:5" ht="12.75">
      <c r="A165" s="35" t="s">
        <v>55</v>
      </c>
      <c r="E165" s="39" t="s">
        <v>51</v>
      </c>
    </row>
    <row r="166" spans="1:5" ht="63.75">
      <c r="A166" s="35" t="s">
        <v>56</v>
      </c>
      <c r="E166" s="40" t="s">
        <v>1594</v>
      </c>
    </row>
    <row r="167" spans="1:5" ht="204">
      <c r="A167" t="s">
        <v>57</v>
      </c>
      <c r="E167" s="39" t="s">
        <v>1595</v>
      </c>
    </row>
    <row r="168" spans="1:16" ht="12.75">
      <c r="A168" t="s">
        <v>49</v>
      </c>
      <c s="34" t="s">
        <v>190</v>
      </c>
      <c s="34" t="s">
        <v>1596</v>
      </c>
      <c s="35" t="s">
        <v>51</v>
      </c>
      <c s="6" t="s">
        <v>1597</v>
      </c>
      <c s="36" t="s">
        <v>79</v>
      </c>
      <c s="37">
        <v>165.136</v>
      </c>
      <c s="36">
        <v>0</v>
      </c>
      <c s="36">
        <f>ROUND(G168*H168,6)</f>
      </c>
      <c r="L168" s="38">
        <v>0</v>
      </c>
      <c s="32">
        <f>ROUND(ROUND(L168,2)*ROUND(G168,3),2)</f>
      </c>
      <c s="36" t="s">
        <v>54</v>
      </c>
      <c>
        <f>(M168*21)/100</f>
      </c>
      <c t="s">
        <v>27</v>
      </c>
    </row>
    <row r="169" spans="1:5" ht="12.75">
      <c r="A169" s="35" t="s">
        <v>55</v>
      </c>
      <c r="E169" s="39" t="s">
        <v>51</v>
      </c>
    </row>
    <row r="170" spans="1:5" ht="114.75">
      <c r="A170" s="35" t="s">
        <v>56</v>
      </c>
      <c r="E170" s="40" t="s">
        <v>1598</v>
      </c>
    </row>
    <row r="171" spans="1:5" ht="38.25">
      <c r="A171" t="s">
        <v>57</v>
      </c>
      <c r="E171" s="39" t="s">
        <v>1599</v>
      </c>
    </row>
    <row r="172" spans="1:13" ht="12.75">
      <c r="A172" t="s">
        <v>46</v>
      </c>
      <c r="C172" s="31" t="s">
        <v>76</v>
      </c>
      <c r="E172" s="33" t="s">
        <v>1600</v>
      </c>
      <c r="J172" s="32">
        <f>0</f>
      </c>
      <c s="32">
        <f>0</f>
      </c>
      <c s="32">
        <f>0+L173+L177+L181+L185</f>
      </c>
      <c s="32">
        <f>0+M173+M177+M181+M185</f>
      </c>
    </row>
    <row r="173" spans="1:16" ht="12.75">
      <c r="A173" t="s">
        <v>49</v>
      </c>
      <c s="34" t="s">
        <v>194</v>
      </c>
      <c s="34" t="s">
        <v>1601</v>
      </c>
      <c s="35" t="s">
        <v>51</v>
      </c>
      <c s="6" t="s">
        <v>1602</v>
      </c>
      <c s="36" t="s">
        <v>128</v>
      </c>
      <c s="37">
        <v>22</v>
      </c>
      <c s="36">
        <v>0</v>
      </c>
      <c s="36">
        <f>ROUND(G173*H173,6)</f>
      </c>
      <c r="L173" s="38">
        <v>0</v>
      </c>
      <c s="32">
        <f>ROUND(ROUND(L173,2)*ROUND(G173,3),2)</f>
      </c>
      <c s="36" t="s">
        <v>54</v>
      </c>
      <c>
        <f>(M173*21)/100</f>
      </c>
      <c t="s">
        <v>27</v>
      </c>
    </row>
    <row r="174" spans="1:5" ht="12.75">
      <c r="A174" s="35" t="s">
        <v>55</v>
      </c>
      <c r="E174" s="39" t="s">
        <v>51</v>
      </c>
    </row>
    <row r="175" spans="1:5" ht="38.25">
      <c r="A175" s="35" t="s">
        <v>56</v>
      </c>
      <c r="E175" s="40" t="s">
        <v>1603</v>
      </c>
    </row>
    <row r="176" spans="1:5" ht="242.25">
      <c r="A176" t="s">
        <v>57</v>
      </c>
      <c r="E176" s="39" t="s">
        <v>1604</v>
      </c>
    </row>
    <row r="177" spans="1:16" ht="12.75">
      <c r="A177" t="s">
        <v>49</v>
      </c>
      <c s="34" t="s">
        <v>198</v>
      </c>
      <c s="34" t="s">
        <v>1605</v>
      </c>
      <c s="35" t="s">
        <v>51</v>
      </c>
      <c s="6" t="s">
        <v>1606</v>
      </c>
      <c s="36" t="s">
        <v>128</v>
      </c>
      <c s="37">
        <v>25</v>
      </c>
      <c s="36">
        <v>0</v>
      </c>
      <c s="36">
        <f>ROUND(G177*H177,6)</f>
      </c>
      <c r="L177" s="38">
        <v>0</v>
      </c>
      <c s="32">
        <f>ROUND(ROUND(L177,2)*ROUND(G177,3),2)</f>
      </c>
      <c s="36" t="s">
        <v>54</v>
      </c>
      <c>
        <f>(M177*21)/100</f>
      </c>
      <c t="s">
        <v>27</v>
      </c>
    </row>
    <row r="178" spans="1:5" ht="12.75">
      <c r="A178" s="35" t="s">
        <v>55</v>
      </c>
      <c r="E178" s="39" t="s">
        <v>51</v>
      </c>
    </row>
    <row r="179" spans="1:5" ht="51">
      <c r="A179" s="35" t="s">
        <v>56</v>
      </c>
      <c r="E179" s="40" t="s">
        <v>1607</v>
      </c>
    </row>
    <row r="180" spans="1:5" ht="51">
      <c r="A180" t="s">
        <v>57</v>
      </c>
      <c r="E180" s="39" t="s">
        <v>1608</v>
      </c>
    </row>
    <row r="181" spans="1:16" ht="12.75">
      <c r="A181" t="s">
        <v>49</v>
      </c>
      <c s="34" t="s">
        <v>202</v>
      </c>
      <c s="34" t="s">
        <v>1609</v>
      </c>
      <c s="35" t="s">
        <v>51</v>
      </c>
      <c s="6" t="s">
        <v>1610</v>
      </c>
      <c s="36" t="s">
        <v>128</v>
      </c>
      <c s="37">
        <v>25</v>
      </c>
      <c s="36">
        <v>0</v>
      </c>
      <c s="36">
        <f>ROUND(G181*H181,6)</f>
      </c>
      <c r="L181" s="38">
        <v>0</v>
      </c>
      <c s="32">
        <f>ROUND(ROUND(L181,2)*ROUND(G181,3),2)</f>
      </c>
      <c s="36" t="s">
        <v>54</v>
      </c>
      <c>
        <f>(M181*21)/100</f>
      </c>
      <c t="s">
        <v>27</v>
      </c>
    </row>
    <row r="182" spans="1:5" ht="12.75">
      <c r="A182" s="35" t="s">
        <v>55</v>
      </c>
      <c r="E182" s="39" t="s">
        <v>51</v>
      </c>
    </row>
    <row r="183" spans="1:5" ht="51">
      <c r="A183" s="35" t="s">
        <v>56</v>
      </c>
      <c r="E183" s="40" t="s">
        <v>1607</v>
      </c>
    </row>
    <row r="184" spans="1:5" ht="25.5">
      <c r="A184" t="s">
        <v>57</v>
      </c>
      <c r="E184" s="39" t="s">
        <v>1611</v>
      </c>
    </row>
    <row r="185" spans="1:16" ht="12.75">
      <c r="A185" t="s">
        <v>49</v>
      </c>
      <c s="34" t="s">
        <v>206</v>
      </c>
      <c s="34" t="s">
        <v>1612</v>
      </c>
      <c s="35" t="s">
        <v>51</v>
      </c>
      <c s="6" t="s">
        <v>1613</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1607</v>
      </c>
    </row>
    <row r="188" spans="1:5" ht="25.5">
      <c r="A188" t="s">
        <v>57</v>
      </c>
      <c r="E188" s="39" t="s">
        <v>1614</v>
      </c>
    </row>
    <row r="189" spans="1:13" ht="12.75">
      <c r="A189" t="s">
        <v>46</v>
      </c>
      <c r="C189" s="31" t="s">
        <v>81</v>
      </c>
      <c r="E189" s="33" t="s">
        <v>1202</v>
      </c>
      <c r="J189" s="32">
        <f>0</f>
      </c>
      <c s="32">
        <f>0</f>
      </c>
      <c s="32">
        <f>0+L190+L194+L198+L202+L206+L210+L214+L218+L222</f>
      </c>
      <c s="32">
        <f>0+M190+M194+M198+M202+M206+M210+M214+M218+M222</f>
      </c>
    </row>
    <row r="190" spans="1:16" ht="12.75">
      <c r="A190" t="s">
        <v>49</v>
      </c>
      <c s="34" t="s">
        <v>210</v>
      </c>
      <c s="34" t="s">
        <v>1615</v>
      </c>
      <c s="35" t="s">
        <v>51</v>
      </c>
      <c s="6" t="s">
        <v>1616</v>
      </c>
      <c s="36" t="s">
        <v>128</v>
      </c>
      <c s="37">
        <v>60.025</v>
      </c>
      <c s="36">
        <v>0</v>
      </c>
      <c s="36">
        <f>ROUND(G190*H190,6)</f>
      </c>
      <c r="L190" s="38">
        <v>0</v>
      </c>
      <c s="32">
        <f>ROUND(ROUND(L190,2)*ROUND(G190,3),2)</f>
      </c>
      <c s="36" t="s">
        <v>54</v>
      </c>
      <c>
        <f>(M190*21)/100</f>
      </c>
      <c t="s">
        <v>27</v>
      </c>
    </row>
    <row r="191" spans="1:5" ht="12.75">
      <c r="A191" s="35" t="s">
        <v>55</v>
      </c>
      <c r="E191" s="39" t="s">
        <v>51</v>
      </c>
    </row>
    <row r="192" spans="1:5" ht="89.25">
      <c r="A192" s="35" t="s">
        <v>56</v>
      </c>
      <c r="E192" s="40" t="s">
        <v>1617</v>
      </c>
    </row>
    <row r="193" spans="1:5" ht="63.75">
      <c r="A193" t="s">
        <v>57</v>
      </c>
      <c r="E193" s="39" t="s">
        <v>1618</v>
      </c>
    </row>
    <row r="194" spans="1:16" ht="12.75">
      <c r="A194" t="s">
        <v>49</v>
      </c>
      <c s="34" t="s">
        <v>214</v>
      </c>
      <c s="34" t="s">
        <v>1619</v>
      </c>
      <c s="35" t="s">
        <v>51</v>
      </c>
      <c s="6" t="s">
        <v>1620</v>
      </c>
      <c s="36" t="s">
        <v>128</v>
      </c>
      <c s="37">
        <v>59.985</v>
      </c>
      <c s="36">
        <v>0</v>
      </c>
      <c s="36">
        <f>ROUND(G194*H194,6)</f>
      </c>
      <c r="L194" s="38">
        <v>0</v>
      </c>
      <c s="32">
        <f>ROUND(ROUND(L194,2)*ROUND(G194,3),2)</f>
      </c>
      <c s="36" t="s">
        <v>54</v>
      </c>
      <c>
        <f>(M194*21)/100</f>
      </c>
      <c t="s">
        <v>27</v>
      </c>
    </row>
    <row r="195" spans="1:5" ht="12.75">
      <c r="A195" s="35" t="s">
        <v>55</v>
      </c>
      <c r="E195" s="39" t="s">
        <v>51</v>
      </c>
    </row>
    <row r="196" spans="1:5" ht="63.75">
      <c r="A196" s="35" t="s">
        <v>56</v>
      </c>
      <c r="E196" s="40" t="s">
        <v>1621</v>
      </c>
    </row>
    <row r="197" spans="1:5" ht="38.25">
      <c r="A197" t="s">
        <v>57</v>
      </c>
      <c r="E197" s="39" t="s">
        <v>1622</v>
      </c>
    </row>
    <row r="198" spans="1:16" ht="25.5">
      <c r="A198" t="s">
        <v>49</v>
      </c>
      <c s="34" t="s">
        <v>218</v>
      </c>
      <c s="34" t="s">
        <v>1623</v>
      </c>
      <c s="35" t="s">
        <v>51</v>
      </c>
      <c s="6" t="s">
        <v>1624</v>
      </c>
      <c s="36" t="s">
        <v>88</v>
      </c>
      <c s="37">
        <v>2</v>
      </c>
      <c s="36">
        <v>0</v>
      </c>
      <c s="36">
        <f>ROUND(G198*H198,6)</f>
      </c>
      <c r="L198" s="38">
        <v>0</v>
      </c>
      <c s="32">
        <f>ROUND(ROUND(L198,2)*ROUND(G198,3),2)</f>
      </c>
      <c s="36" t="s">
        <v>54</v>
      </c>
      <c>
        <f>(M198*21)/100</f>
      </c>
      <c t="s">
        <v>27</v>
      </c>
    </row>
    <row r="199" spans="1:5" ht="12.75">
      <c r="A199" s="35" t="s">
        <v>55</v>
      </c>
      <c r="E199" s="39" t="s">
        <v>51</v>
      </c>
    </row>
    <row r="200" spans="1:5" ht="38.25">
      <c r="A200" s="35" t="s">
        <v>56</v>
      </c>
      <c r="E200" s="40" t="s">
        <v>1625</v>
      </c>
    </row>
    <row r="201" spans="1:5" ht="63.75">
      <c r="A201" t="s">
        <v>57</v>
      </c>
      <c r="E201" s="39" t="s">
        <v>1626</v>
      </c>
    </row>
    <row r="202" spans="1:16" ht="12.75">
      <c r="A202" t="s">
        <v>49</v>
      </c>
      <c s="34" t="s">
        <v>222</v>
      </c>
      <c s="34" t="s">
        <v>1627</v>
      </c>
      <c s="35" t="s">
        <v>51</v>
      </c>
      <c s="6" t="s">
        <v>1628</v>
      </c>
      <c s="36" t="s">
        <v>88</v>
      </c>
      <c s="37">
        <v>2</v>
      </c>
      <c s="36">
        <v>0</v>
      </c>
      <c s="36">
        <f>ROUND(G202*H202,6)</f>
      </c>
      <c r="L202" s="38">
        <v>0</v>
      </c>
      <c s="32">
        <f>ROUND(ROUND(L202,2)*ROUND(G202,3),2)</f>
      </c>
      <c s="36" t="s">
        <v>54</v>
      </c>
      <c>
        <f>(M202*21)/100</f>
      </c>
      <c t="s">
        <v>27</v>
      </c>
    </row>
    <row r="203" spans="1:5" ht="12.75">
      <c r="A203" s="35" t="s">
        <v>55</v>
      </c>
      <c r="E203" s="39" t="s">
        <v>51</v>
      </c>
    </row>
    <row r="204" spans="1:5" ht="38.25">
      <c r="A204" s="35" t="s">
        <v>56</v>
      </c>
      <c r="E204" s="40" t="s">
        <v>1629</v>
      </c>
    </row>
    <row r="205" spans="1:5" ht="25.5">
      <c r="A205" t="s">
        <v>57</v>
      </c>
      <c r="E205" s="39" t="s">
        <v>1630</v>
      </c>
    </row>
    <row r="206" spans="1:16" ht="12.75">
      <c r="A206" t="s">
        <v>49</v>
      </c>
      <c s="34" t="s">
        <v>226</v>
      </c>
      <c s="34" t="s">
        <v>1422</v>
      </c>
      <c s="35" t="s">
        <v>51</v>
      </c>
      <c s="6" t="s">
        <v>1423</v>
      </c>
      <c s="36" t="s">
        <v>128</v>
      </c>
      <c s="37">
        <v>59.2</v>
      </c>
      <c s="36">
        <v>0</v>
      </c>
      <c s="36">
        <f>ROUND(G206*H206,6)</f>
      </c>
      <c r="L206" s="38">
        <v>0</v>
      </c>
      <c s="32">
        <f>ROUND(ROUND(L206,2)*ROUND(G206,3),2)</f>
      </c>
      <c s="36" t="s">
        <v>54</v>
      </c>
      <c>
        <f>(M206*21)/100</f>
      </c>
      <c t="s">
        <v>27</v>
      </c>
    </row>
    <row r="207" spans="1:5" ht="12.75">
      <c r="A207" s="35" t="s">
        <v>55</v>
      </c>
      <c r="E207" s="39" t="s">
        <v>51</v>
      </c>
    </row>
    <row r="208" spans="1:5" ht="102">
      <c r="A208" s="35" t="s">
        <v>56</v>
      </c>
      <c r="E208" s="40" t="s">
        <v>1631</v>
      </c>
    </row>
    <row r="209" spans="1:5" ht="51">
      <c r="A209" t="s">
        <v>57</v>
      </c>
      <c r="E209" s="39" t="s">
        <v>1632</v>
      </c>
    </row>
    <row r="210" spans="1:16" ht="12.75">
      <c r="A210" t="s">
        <v>49</v>
      </c>
      <c s="34" t="s">
        <v>230</v>
      </c>
      <c s="34" t="s">
        <v>1633</v>
      </c>
      <c s="35" t="s">
        <v>51</v>
      </c>
      <c s="6" t="s">
        <v>1634</v>
      </c>
      <c s="36" t="s">
        <v>79</v>
      </c>
      <c s="37">
        <v>116.064</v>
      </c>
      <c s="36">
        <v>0</v>
      </c>
      <c s="36">
        <f>ROUND(G210*H210,6)</f>
      </c>
      <c r="L210" s="38">
        <v>0</v>
      </c>
      <c s="32">
        <f>ROUND(ROUND(L210,2)*ROUND(G210,3),2)</f>
      </c>
      <c s="36" t="s">
        <v>54</v>
      </c>
      <c>
        <f>(M210*21)/100</f>
      </c>
      <c t="s">
        <v>27</v>
      </c>
    </row>
    <row r="211" spans="1:5" ht="12.75">
      <c r="A211" s="35" t="s">
        <v>55</v>
      </c>
      <c r="E211" s="39" t="s">
        <v>51</v>
      </c>
    </row>
    <row r="212" spans="1:5" ht="102">
      <c r="A212" s="35" t="s">
        <v>56</v>
      </c>
      <c r="E212" s="40" t="s">
        <v>1569</v>
      </c>
    </row>
    <row r="213" spans="1:5" ht="25.5">
      <c r="A213" t="s">
        <v>57</v>
      </c>
      <c r="E213" s="39" t="s">
        <v>1635</v>
      </c>
    </row>
    <row r="214" spans="1:16" ht="12.75">
      <c r="A214" t="s">
        <v>49</v>
      </c>
      <c s="34" t="s">
        <v>234</v>
      </c>
      <c s="34" t="s">
        <v>1636</v>
      </c>
      <c s="35" t="s">
        <v>51</v>
      </c>
      <c s="6" t="s">
        <v>1637</v>
      </c>
      <c s="36" t="s">
        <v>1638</v>
      </c>
      <c s="37">
        <v>132.38</v>
      </c>
      <c s="36">
        <v>0</v>
      </c>
      <c s="36">
        <f>ROUND(G214*H214,6)</f>
      </c>
      <c r="L214" s="38">
        <v>0</v>
      </c>
      <c s="32">
        <f>ROUND(ROUND(L214,2)*ROUND(G214,3),2)</f>
      </c>
      <c s="36" t="s">
        <v>54</v>
      </c>
      <c>
        <f>(M214*21)/100</f>
      </c>
      <c t="s">
        <v>27</v>
      </c>
    </row>
    <row r="215" spans="1:5" ht="12.75">
      <c r="A215" s="35" t="s">
        <v>55</v>
      </c>
      <c r="E215" s="39" t="s">
        <v>51</v>
      </c>
    </row>
    <row r="216" spans="1:5" ht="51">
      <c r="A216" s="35" t="s">
        <v>56</v>
      </c>
      <c r="E216" s="40" t="s">
        <v>1639</v>
      </c>
    </row>
    <row r="217" spans="1:5" ht="25.5">
      <c r="A217" t="s">
        <v>57</v>
      </c>
      <c r="E217" s="39" t="s">
        <v>1640</v>
      </c>
    </row>
    <row r="218" spans="1:16" ht="12.75">
      <c r="A218" t="s">
        <v>49</v>
      </c>
      <c s="34" t="s">
        <v>238</v>
      </c>
      <c s="34" t="s">
        <v>1641</v>
      </c>
      <c s="35" t="s">
        <v>51</v>
      </c>
      <c s="6" t="s">
        <v>1642</v>
      </c>
      <c s="36" t="s">
        <v>1638</v>
      </c>
      <c s="37">
        <v>115.2</v>
      </c>
      <c s="36">
        <v>0</v>
      </c>
      <c s="36">
        <f>ROUND(G218*H218,6)</f>
      </c>
      <c r="L218" s="38">
        <v>0</v>
      </c>
      <c s="32">
        <f>ROUND(ROUND(L218,2)*ROUND(G218,3),2)</f>
      </c>
      <c s="36" t="s">
        <v>54</v>
      </c>
      <c>
        <f>(M218*21)/100</f>
      </c>
      <c t="s">
        <v>27</v>
      </c>
    </row>
    <row r="219" spans="1:5" ht="12.75">
      <c r="A219" s="35" t="s">
        <v>55</v>
      </c>
      <c r="E219" s="39" t="s">
        <v>51</v>
      </c>
    </row>
    <row r="220" spans="1:5" ht="63.75">
      <c r="A220" s="35" t="s">
        <v>56</v>
      </c>
      <c r="E220" s="40" t="s">
        <v>1643</v>
      </c>
    </row>
    <row r="221" spans="1:5" ht="25.5">
      <c r="A221" t="s">
        <v>57</v>
      </c>
      <c r="E221" s="39" t="s">
        <v>1640</v>
      </c>
    </row>
    <row r="222" spans="1:16" ht="12.75">
      <c r="A222" t="s">
        <v>49</v>
      </c>
      <c s="34" t="s">
        <v>242</v>
      </c>
      <c s="34" t="s">
        <v>1644</v>
      </c>
      <c s="35" t="s">
        <v>51</v>
      </c>
      <c s="6" t="s">
        <v>1645</v>
      </c>
      <c s="36" t="s">
        <v>104</v>
      </c>
      <c s="37">
        <v>92.183</v>
      </c>
      <c s="36">
        <v>0</v>
      </c>
      <c s="36">
        <f>ROUND(G222*H222,6)</f>
      </c>
      <c r="L222" s="38">
        <v>0</v>
      </c>
      <c s="32">
        <f>ROUND(ROUND(L222,2)*ROUND(G222,3),2)</f>
      </c>
      <c s="36" t="s">
        <v>54</v>
      </c>
      <c>
        <f>(M222*21)/100</f>
      </c>
      <c t="s">
        <v>27</v>
      </c>
    </row>
    <row r="223" spans="1:5" ht="12.75">
      <c r="A223" s="35" t="s">
        <v>55</v>
      </c>
      <c r="E223" s="39" t="s">
        <v>51</v>
      </c>
    </row>
    <row r="224" spans="1:5" ht="204">
      <c r="A224" s="35" t="s">
        <v>56</v>
      </c>
      <c r="E224" s="40" t="s">
        <v>1646</v>
      </c>
    </row>
    <row r="225" spans="1:5" ht="114.75">
      <c r="A225" t="s">
        <v>57</v>
      </c>
      <c r="E225" s="39" t="s">
        <v>1647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1652</v>
      </c>
      <c r="E8" s="30" t="s">
        <v>1651</v>
      </c>
      <c r="J8" s="29">
        <f>0+J9+J18+J23+J32</f>
      </c>
      <c s="29">
        <f>0+K9+K18+K23+K32</f>
      </c>
      <c s="29">
        <f>0+L9+L18+L23+L32</f>
      </c>
      <c s="29">
        <f>0+M9+M18+M23+M32</f>
      </c>
    </row>
    <row r="9" spans="1:13" ht="12.75">
      <c r="A9" t="s">
        <v>46</v>
      </c>
      <c r="C9" s="31" t="s">
        <v>47</v>
      </c>
      <c r="E9" s="33" t="s">
        <v>435</v>
      </c>
      <c r="J9" s="32">
        <f>0</f>
      </c>
      <c s="32">
        <f>0</f>
      </c>
      <c s="32">
        <f>0+L10+L14</f>
      </c>
      <c s="32">
        <f>0+M10+M14</f>
      </c>
    </row>
    <row r="10" spans="1:16" ht="12.75">
      <c r="A10" t="s">
        <v>49</v>
      </c>
      <c s="34" t="s">
        <v>47</v>
      </c>
      <c s="34" t="s">
        <v>1653</v>
      </c>
      <c s="35" t="s">
        <v>51</v>
      </c>
      <c s="6" t="s">
        <v>1654</v>
      </c>
      <c s="36" t="s">
        <v>104</v>
      </c>
      <c s="37">
        <v>2.556</v>
      </c>
      <c s="36">
        <v>0</v>
      </c>
      <c s="36">
        <f>ROUND(G10*H10,6)</f>
      </c>
      <c r="L10" s="38">
        <v>0</v>
      </c>
      <c s="32">
        <f>ROUND(ROUND(L10,2)*ROUND(G10,3),2)</f>
      </c>
      <c s="36" t="s">
        <v>1655</v>
      </c>
      <c>
        <f>(M10*21)/100</f>
      </c>
      <c t="s">
        <v>27</v>
      </c>
    </row>
    <row r="11" spans="1:5" ht="12.75">
      <c r="A11" s="35" t="s">
        <v>55</v>
      </c>
      <c r="E11" s="39" t="s">
        <v>51</v>
      </c>
    </row>
    <row r="12" spans="1:5" ht="12.75">
      <c r="A12" s="35" t="s">
        <v>56</v>
      </c>
      <c r="E12" s="40" t="s">
        <v>1656</v>
      </c>
    </row>
    <row r="13" spans="1:5" ht="12.75">
      <c r="A13" t="s">
        <v>57</v>
      </c>
      <c r="E13" s="39" t="s">
        <v>401</v>
      </c>
    </row>
    <row r="14" spans="1:16" ht="12.75">
      <c r="A14" t="s">
        <v>49</v>
      </c>
      <c s="34" t="s">
        <v>27</v>
      </c>
      <c s="34" t="s">
        <v>445</v>
      </c>
      <c s="35" t="s">
        <v>51</v>
      </c>
      <c s="6" t="s">
        <v>446</v>
      </c>
      <c s="36" t="s">
        <v>104</v>
      </c>
      <c s="37">
        <v>0.486</v>
      </c>
      <c s="36">
        <v>0</v>
      </c>
      <c s="36">
        <f>ROUND(G14*H14,6)</f>
      </c>
      <c r="L14" s="38">
        <v>0</v>
      </c>
      <c s="32">
        <f>ROUND(ROUND(L14,2)*ROUND(G14,3),2)</f>
      </c>
      <c s="36" t="s">
        <v>1655</v>
      </c>
      <c>
        <f>(M14*21)/100</f>
      </c>
      <c t="s">
        <v>27</v>
      </c>
    </row>
    <row r="15" spans="1:5" ht="12.75">
      <c r="A15" s="35" t="s">
        <v>55</v>
      </c>
      <c r="E15" s="39" t="s">
        <v>51</v>
      </c>
    </row>
    <row r="16" spans="1:5" ht="12.75">
      <c r="A16" s="35" t="s">
        <v>56</v>
      </c>
      <c r="E16" s="40" t="s">
        <v>1657</v>
      </c>
    </row>
    <row r="17" spans="1:5" ht="12.75">
      <c r="A17" t="s">
        <v>57</v>
      </c>
      <c r="E17" s="39" t="s">
        <v>401</v>
      </c>
    </row>
    <row r="18" spans="1:13" ht="12.75">
      <c r="A18" t="s">
        <v>46</v>
      </c>
      <c r="C18" s="31" t="s">
        <v>63</v>
      </c>
      <c r="E18" s="33" t="s">
        <v>1352</v>
      </c>
      <c r="J18" s="32">
        <f>0</f>
      </c>
      <c s="32">
        <f>0</f>
      </c>
      <c s="32">
        <f>0+L19</f>
      </c>
      <c s="32">
        <f>0+M19</f>
      </c>
    </row>
    <row r="19" spans="1:16" ht="12.75">
      <c r="A19" t="s">
        <v>49</v>
      </c>
      <c s="34" t="s">
        <v>26</v>
      </c>
      <c s="34" t="s">
        <v>1658</v>
      </c>
      <c s="35" t="s">
        <v>51</v>
      </c>
      <c s="6" t="s">
        <v>1659</v>
      </c>
      <c s="36" t="s">
        <v>104</v>
      </c>
      <c s="37">
        <v>2.07</v>
      </c>
      <c s="36">
        <v>0</v>
      </c>
      <c s="36">
        <f>ROUND(G19*H19,6)</f>
      </c>
      <c r="L19" s="38">
        <v>0</v>
      </c>
      <c s="32">
        <f>ROUND(ROUND(L19,2)*ROUND(G19,3),2)</f>
      </c>
      <c s="36" t="s">
        <v>1655</v>
      </c>
      <c>
        <f>(M19*21)/100</f>
      </c>
      <c t="s">
        <v>27</v>
      </c>
    </row>
    <row r="20" spans="1:5" ht="12.75">
      <c r="A20" s="35" t="s">
        <v>55</v>
      </c>
      <c r="E20" s="39" t="s">
        <v>51</v>
      </c>
    </row>
    <row r="21" spans="1:5" ht="12.75">
      <c r="A21" s="35" t="s">
        <v>56</v>
      </c>
      <c r="E21" s="40" t="s">
        <v>1660</v>
      </c>
    </row>
    <row r="22" spans="1:5" ht="12.75">
      <c r="A22" t="s">
        <v>57</v>
      </c>
      <c r="E22" s="39" t="s">
        <v>401</v>
      </c>
    </row>
    <row r="23" spans="1:13" ht="12.75">
      <c r="A23" t="s">
        <v>46</v>
      </c>
      <c r="C23" s="31" t="s">
        <v>72</v>
      </c>
      <c r="E23" s="33" t="s">
        <v>1661</v>
      </c>
      <c r="J23" s="32">
        <f>0</f>
      </c>
      <c s="32">
        <f>0</f>
      </c>
      <c s="32">
        <f>0+L24+L28</f>
      </c>
      <c s="32">
        <f>0+M24+M28</f>
      </c>
    </row>
    <row r="24" spans="1:16" ht="12.75">
      <c r="A24" t="s">
        <v>49</v>
      </c>
      <c s="34" t="s">
        <v>90</v>
      </c>
      <c s="34" t="s">
        <v>1662</v>
      </c>
      <c s="35" t="s">
        <v>51</v>
      </c>
      <c s="6" t="s">
        <v>1663</v>
      </c>
      <c s="36" t="s">
        <v>53</v>
      </c>
      <c s="37">
        <v>0.553</v>
      </c>
      <c s="36">
        <v>0</v>
      </c>
      <c s="36">
        <f>ROUND(G24*H24,6)</f>
      </c>
      <c r="L24" s="38">
        <v>0</v>
      </c>
      <c s="32">
        <f>ROUND(ROUND(L24,2)*ROUND(G24,3),2)</f>
      </c>
      <c s="36" t="s">
        <v>1655</v>
      </c>
      <c>
        <f>(M24*21)/100</f>
      </c>
      <c t="s">
        <v>27</v>
      </c>
    </row>
    <row r="25" spans="1:5" ht="12.75">
      <c r="A25" s="35" t="s">
        <v>55</v>
      </c>
      <c r="E25" s="39" t="s">
        <v>51</v>
      </c>
    </row>
    <row r="26" spans="1:5" ht="12.75">
      <c r="A26" s="35" t="s">
        <v>56</v>
      </c>
      <c r="E26" s="40" t="s">
        <v>1664</v>
      </c>
    </row>
    <row r="27" spans="1:5" ht="12.75">
      <c r="A27" t="s">
        <v>57</v>
      </c>
      <c r="E27" s="39" t="s">
        <v>401</v>
      </c>
    </row>
    <row r="28" spans="1:16" ht="12.75">
      <c r="A28" t="s">
        <v>49</v>
      </c>
      <c s="34" t="s">
        <v>93</v>
      </c>
      <c s="34" t="s">
        <v>1665</v>
      </c>
      <c s="35" t="s">
        <v>51</v>
      </c>
      <c s="6" t="s">
        <v>1666</v>
      </c>
      <c s="36" t="s">
        <v>79</v>
      </c>
      <c s="37">
        <v>12.4</v>
      </c>
      <c s="36">
        <v>0</v>
      </c>
      <c s="36">
        <f>ROUND(G28*H28,6)</f>
      </c>
      <c r="L28" s="38">
        <v>0</v>
      </c>
      <c s="32">
        <f>ROUND(ROUND(L28,2)*ROUND(G28,3),2)</f>
      </c>
      <c s="36" t="s">
        <v>1655</v>
      </c>
      <c>
        <f>(M28*21)/100</f>
      </c>
      <c t="s">
        <v>27</v>
      </c>
    </row>
    <row r="29" spans="1:5" ht="12.75">
      <c r="A29" s="35" t="s">
        <v>55</v>
      </c>
      <c r="E29" s="39" t="s">
        <v>51</v>
      </c>
    </row>
    <row r="30" spans="1:5" ht="12.75">
      <c r="A30" s="35" t="s">
        <v>56</v>
      </c>
      <c r="E30" s="40" t="s">
        <v>1667</v>
      </c>
    </row>
    <row r="31" spans="1:5" ht="12.75">
      <c r="A31" t="s">
        <v>57</v>
      </c>
      <c r="E31" s="39" t="s">
        <v>401</v>
      </c>
    </row>
    <row r="32" spans="1:13" ht="12.75">
      <c r="A32" t="s">
        <v>46</v>
      </c>
      <c r="C32" s="31" t="s">
        <v>884</v>
      </c>
      <c r="E32" s="33" t="s">
        <v>1668</v>
      </c>
      <c r="J32" s="32">
        <f>0</f>
      </c>
      <c s="32">
        <f>0</f>
      </c>
      <c s="32">
        <f>0+L33+L37+L41+L45+L49+L53+L57</f>
      </c>
      <c s="32">
        <f>0+M33+M37+M41+M45+M49+M53+M57</f>
      </c>
    </row>
    <row r="33" spans="1:16" ht="12.75">
      <c r="A33" t="s">
        <v>49</v>
      </c>
      <c s="34" t="s">
        <v>63</v>
      </c>
      <c s="34" t="s">
        <v>1669</v>
      </c>
      <c s="35" t="s">
        <v>51</v>
      </c>
      <c s="6" t="s">
        <v>1670</v>
      </c>
      <c s="36" t="s">
        <v>79</v>
      </c>
      <c s="37">
        <v>10.08</v>
      </c>
      <c s="36">
        <v>0</v>
      </c>
      <c s="36">
        <f>ROUND(G33*H33,6)</f>
      </c>
      <c r="L33" s="38">
        <v>0</v>
      </c>
      <c s="32">
        <f>ROUND(ROUND(L33,2)*ROUND(G33,3),2)</f>
      </c>
      <c s="36" t="s">
        <v>1671</v>
      </c>
      <c>
        <f>(M33*21)/100</f>
      </c>
      <c t="s">
        <v>27</v>
      </c>
    </row>
    <row r="34" spans="1:5" ht="12.75">
      <c r="A34" s="35" t="s">
        <v>55</v>
      </c>
      <c r="E34" s="39" t="s">
        <v>1672</v>
      </c>
    </row>
    <row r="35" spans="1:5" ht="12.75">
      <c r="A35" s="35" t="s">
        <v>56</v>
      </c>
      <c r="E35" s="40" t="s">
        <v>1673</v>
      </c>
    </row>
    <row r="36" spans="1:5" ht="63.75">
      <c r="A36" t="s">
        <v>57</v>
      </c>
      <c r="E36" s="39" t="s">
        <v>1674</v>
      </c>
    </row>
    <row r="37" spans="1:16" ht="12.75">
      <c r="A37" t="s">
        <v>49</v>
      </c>
      <c s="34" t="s">
        <v>66</v>
      </c>
      <c s="34" t="s">
        <v>1675</v>
      </c>
      <c s="35" t="s">
        <v>51</v>
      </c>
      <c s="6" t="s">
        <v>1676</v>
      </c>
      <c s="36" t="s">
        <v>79</v>
      </c>
      <c s="37">
        <v>0.936</v>
      </c>
      <c s="36">
        <v>0</v>
      </c>
      <c s="36">
        <f>ROUND(G37*H37,6)</f>
      </c>
      <c r="L37" s="38">
        <v>0</v>
      </c>
      <c s="32">
        <f>ROUND(ROUND(L37,2)*ROUND(G37,3),2)</f>
      </c>
      <c s="36" t="s">
        <v>1671</v>
      </c>
      <c>
        <f>(M37*21)/100</f>
      </c>
      <c t="s">
        <v>27</v>
      </c>
    </row>
    <row r="38" spans="1:5" ht="12.75">
      <c r="A38" s="35" t="s">
        <v>55</v>
      </c>
      <c r="E38" s="39" t="s">
        <v>1677</v>
      </c>
    </row>
    <row r="39" spans="1:5" ht="12.75">
      <c r="A39" s="35" t="s">
        <v>56</v>
      </c>
      <c r="E39" s="40" t="s">
        <v>1673</v>
      </c>
    </row>
    <row r="40" spans="1:5" ht="63.75">
      <c r="A40" t="s">
        <v>57</v>
      </c>
      <c r="E40" s="39" t="s">
        <v>1674</v>
      </c>
    </row>
    <row r="41" spans="1:16" ht="12.75">
      <c r="A41" t="s">
        <v>49</v>
      </c>
      <c s="34" t="s">
        <v>69</v>
      </c>
      <c s="34" t="s">
        <v>1678</v>
      </c>
      <c s="35" t="s">
        <v>51</v>
      </c>
      <c s="6" t="s">
        <v>1679</v>
      </c>
      <c s="36" t="s">
        <v>79</v>
      </c>
      <c s="37">
        <v>0.212</v>
      </c>
      <c s="36">
        <v>0</v>
      </c>
      <c s="36">
        <f>ROUND(G41*H41,6)</f>
      </c>
      <c r="L41" s="38">
        <v>0</v>
      </c>
      <c s="32">
        <f>ROUND(ROUND(L41,2)*ROUND(G41,3),2)</f>
      </c>
      <c s="36" t="s">
        <v>1671</v>
      </c>
      <c>
        <f>(M41*21)/100</f>
      </c>
      <c t="s">
        <v>27</v>
      </c>
    </row>
    <row r="42" spans="1:5" ht="12.75">
      <c r="A42" s="35" t="s">
        <v>55</v>
      </c>
      <c r="E42" s="39" t="s">
        <v>1680</v>
      </c>
    </row>
    <row r="43" spans="1:5" ht="12.75">
      <c r="A43" s="35" t="s">
        <v>56</v>
      </c>
      <c r="E43" s="40" t="s">
        <v>1673</v>
      </c>
    </row>
    <row r="44" spans="1:5" ht="63.75">
      <c r="A44" t="s">
        <v>57</v>
      </c>
      <c r="E44" s="39" t="s">
        <v>1674</v>
      </c>
    </row>
    <row r="45" spans="1:16" ht="12.75">
      <c r="A45" t="s">
        <v>49</v>
      </c>
      <c s="34" t="s">
        <v>72</v>
      </c>
      <c s="34" t="s">
        <v>1681</v>
      </c>
      <c s="35" t="s">
        <v>51</v>
      </c>
      <c s="6" t="s">
        <v>1682</v>
      </c>
      <c s="36" t="s">
        <v>79</v>
      </c>
      <c s="37">
        <v>0.464</v>
      </c>
      <c s="36">
        <v>0</v>
      </c>
      <c s="36">
        <f>ROUND(G45*H45,6)</f>
      </c>
      <c r="L45" s="38">
        <v>0</v>
      </c>
      <c s="32">
        <f>ROUND(ROUND(L45,2)*ROUND(G45,3),2)</f>
      </c>
      <c s="36" t="s">
        <v>1671</v>
      </c>
      <c>
        <f>(M45*21)/100</f>
      </c>
      <c t="s">
        <v>27</v>
      </c>
    </row>
    <row r="46" spans="1:5" ht="12.75">
      <c r="A46" s="35" t="s">
        <v>55</v>
      </c>
      <c r="E46" s="39" t="s">
        <v>1683</v>
      </c>
    </row>
    <row r="47" spans="1:5" ht="12.75">
      <c r="A47" s="35" t="s">
        <v>56</v>
      </c>
      <c r="E47" s="40" t="s">
        <v>1673</v>
      </c>
    </row>
    <row r="48" spans="1:5" ht="63.75">
      <c r="A48" t="s">
        <v>57</v>
      </c>
      <c r="E48" s="39" t="s">
        <v>1674</v>
      </c>
    </row>
    <row r="49" spans="1:16" ht="12.75">
      <c r="A49" t="s">
        <v>49</v>
      </c>
      <c s="34" t="s">
        <v>76</v>
      </c>
      <c s="34" t="s">
        <v>1684</v>
      </c>
      <c s="35" t="s">
        <v>51</v>
      </c>
      <c s="6" t="s">
        <v>1685</v>
      </c>
      <c s="36" t="s">
        <v>79</v>
      </c>
      <c s="37">
        <v>0.058</v>
      </c>
      <c s="36">
        <v>0</v>
      </c>
      <c s="36">
        <f>ROUND(G49*H49,6)</f>
      </c>
      <c r="L49" s="38">
        <v>0</v>
      </c>
      <c s="32">
        <f>ROUND(ROUND(L49,2)*ROUND(G49,3),2)</f>
      </c>
      <c s="36" t="s">
        <v>1671</v>
      </c>
      <c>
        <f>(M49*21)/100</f>
      </c>
      <c t="s">
        <v>27</v>
      </c>
    </row>
    <row r="50" spans="1:5" ht="12.75">
      <c r="A50" s="35" t="s">
        <v>55</v>
      </c>
      <c r="E50" s="39" t="s">
        <v>1686</v>
      </c>
    </row>
    <row r="51" spans="1:5" ht="12.75">
      <c r="A51" s="35" t="s">
        <v>56</v>
      </c>
      <c r="E51" s="40" t="s">
        <v>1673</v>
      </c>
    </row>
    <row r="52" spans="1:5" ht="63.75">
      <c r="A52" t="s">
        <v>57</v>
      </c>
      <c r="E52" s="39" t="s">
        <v>1674</v>
      </c>
    </row>
    <row r="53" spans="1:16" ht="12.75">
      <c r="A53" t="s">
        <v>49</v>
      </c>
      <c s="34" t="s">
        <v>81</v>
      </c>
      <c s="34" t="s">
        <v>1687</v>
      </c>
      <c s="35" t="s">
        <v>51</v>
      </c>
      <c s="6" t="s">
        <v>1688</v>
      </c>
      <c s="36" t="s">
        <v>79</v>
      </c>
      <c s="37">
        <v>0.058</v>
      </c>
      <c s="36">
        <v>0</v>
      </c>
      <c s="36">
        <f>ROUND(G53*H53,6)</f>
      </c>
      <c r="L53" s="38">
        <v>0</v>
      </c>
      <c s="32">
        <f>ROUND(ROUND(L53,2)*ROUND(G53,3),2)</f>
      </c>
      <c s="36" t="s">
        <v>1671</v>
      </c>
      <c>
        <f>(M53*21)/100</f>
      </c>
      <c t="s">
        <v>27</v>
      </c>
    </row>
    <row r="54" spans="1:5" ht="12.75">
      <c r="A54" s="35" t="s">
        <v>55</v>
      </c>
      <c r="E54" s="39" t="s">
        <v>1689</v>
      </c>
    </row>
    <row r="55" spans="1:5" ht="12.75">
      <c r="A55" s="35" t="s">
        <v>56</v>
      </c>
      <c r="E55" s="40" t="s">
        <v>1673</v>
      </c>
    </row>
    <row r="56" spans="1:5" ht="63.75">
      <c r="A56" t="s">
        <v>57</v>
      </c>
      <c r="E56" s="39" t="s">
        <v>1674</v>
      </c>
    </row>
    <row r="57" spans="1:16" ht="12.75">
      <c r="A57" t="s">
        <v>49</v>
      </c>
      <c s="34" t="s">
        <v>85</v>
      </c>
      <c s="34" t="s">
        <v>1690</v>
      </c>
      <c s="35" t="s">
        <v>47</v>
      </c>
      <c s="6" t="s">
        <v>1691</v>
      </c>
      <c s="36" t="s">
        <v>1692</v>
      </c>
      <c s="37">
        <v>1</v>
      </c>
      <c s="36">
        <v>0</v>
      </c>
      <c s="36">
        <f>ROUND(G57*H57,6)</f>
      </c>
      <c r="L57" s="38">
        <v>0</v>
      </c>
      <c s="32">
        <f>ROUND(ROUND(L57,2)*ROUND(G57,3),2)</f>
      </c>
      <c s="36" t="s">
        <v>655</v>
      </c>
      <c>
        <f>(M57*21)/100</f>
      </c>
      <c t="s">
        <v>27</v>
      </c>
    </row>
    <row r="58" spans="1:5" ht="12.75">
      <c r="A58" s="35" t="s">
        <v>55</v>
      </c>
      <c r="E58" s="39" t="s">
        <v>1693</v>
      </c>
    </row>
    <row r="59" spans="1:5" ht="12.75">
      <c r="A59" s="35" t="s">
        <v>56</v>
      </c>
      <c r="E59" s="40" t="s">
        <v>1694</v>
      </c>
    </row>
    <row r="60" spans="1:5" ht="25.5">
      <c r="A60" t="s">
        <v>57</v>
      </c>
      <c r="E60" s="39" t="s">
        <v>1695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1698</v>
      </c>
      <c r="E8" s="30" t="s">
        <v>1697</v>
      </c>
      <c r="J8" s="29">
        <f>0+J9+J30+J51+J84+J121+J198</f>
      </c>
      <c s="29">
        <f>0+K9+K30+K51+K84+K121+K198</f>
      </c>
      <c s="29">
        <f>0+L9+L30+L51+L84+L121+L198</f>
      </c>
      <c s="29">
        <f>0+M9+M30+M51+M84+M121+M198</f>
      </c>
    </row>
    <row r="9" spans="1:13" ht="12.75">
      <c r="A9" t="s">
        <v>46</v>
      </c>
      <c r="C9" s="31" t="s">
        <v>1699</v>
      </c>
      <c r="E9" s="33" t="s">
        <v>1700</v>
      </c>
      <c r="J9" s="32">
        <f>0</f>
      </c>
      <c s="32">
        <f>0</f>
      </c>
      <c s="32">
        <f>0+L10+L14+L18+L22+L26</f>
      </c>
      <c s="32">
        <f>0+M10+M14+M18+M22+M26</f>
      </c>
    </row>
    <row r="10" spans="1:16" ht="12.75">
      <c r="A10" t="s">
        <v>49</v>
      </c>
      <c s="34" t="s">
        <v>246</v>
      </c>
      <c s="34" t="s">
        <v>1701</v>
      </c>
      <c s="35" t="s">
        <v>51</v>
      </c>
      <c s="6" t="s">
        <v>1702</v>
      </c>
      <c s="36" t="s">
        <v>1703</v>
      </c>
      <c s="37">
        <v>1</v>
      </c>
      <c s="36">
        <v>0</v>
      </c>
      <c s="36">
        <f>ROUND(G10*H10,6)</f>
      </c>
      <c r="L10" s="38">
        <v>0</v>
      </c>
      <c s="32">
        <f>ROUND(ROUND(L10,2)*ROUND(G10,3),2)</f>
      </c>
      <c s="36" t="s">
        <v>393</v>
      </c>
      <c>
        <f>(M10*21)/100</f>
      </c>
      <c t="s">
        <v>27</v>
      </c>
    </row>
    <row r="11" spans="1:5" ht="12.75">
      <c r="A11" s="35" t="s">
        <v>55</v>
      </c>
      <c r="E11" s="39" t="s">
        <v>51</v>
      </c>
    </row>
    <row r="12" spans="1:5" ht="12.75">
      <c r="A12" s="35" t="s">
        <v>56</v>
      </c>
      <c r="E12" s="40" t="s">
        <v>1704</v>
      </c>
    </row>
    <row r="13" spans="1:5" ht="12.75">
      <c r="A13" t="s">
        <v>57</v>
      </c>
      <c r="E13" s="39" t="s">
        <v>51</v>
      </c>
    </row>
    <row r="14" spans="1:16" ht="12.75">
      <c r="A14" t="s">
        <v>49</v>
      </c>
      <c s="34" t="s">
        <v>251</v>
      </c>
      <c s="34" t="s">
        <v>1705</v>
      </c>
      <c s="35" t="s">
        <v>51</v>
      </c>
      <c s="6" t="s">
        <v>1706</v>
      </c>
      <c s="36" t="s">
        <v>1703</v>
      </c>
      <c s="37">
        <v>1</v>
      </c>
      <c s="36">
        <v>0</v>
      </c>
      <c s="36">
        <f>ROUND(G14*H14,6)</f>
      </c>
      <c r="L14" s="38">
        <v>0</v>
      </c>
      <c s="32">
        <f>ROUND(ROUND(L14,2)*ROUND(G14,3),2)</f>
      </c>
      <c s="36" t="s">
        <v>393</v>
      </c>
      <c>
        <f>(M14*21)/100</f>
      </c>
      <c t="s">
        <v>27</v>
      </c>
    </row>
    <row r="15" spans="1:5" ht="12.75">
      <c r="A15" s="35" t="s">
        <v>55</v>
      </c>
      <c r="E15" s="39" t="s">
        <v>51</v>
      </c>
    </row>
    <row r="16" spans="1:5" ht="12.75">
      <c r="A16" s="35" t="s">
        <v>56</v>
      </c>
      <c r="E16" s="40" t="s">
        <v>1704</v>
      </c>
    </row>
    <row r="17" spans="1:5" ht="12.75">
      <c r="A17" t="s">
        <v>57</v>
      </c>
      <c r="E17" s="39" t="s">
        <v>51</v>
      </c>
    </row>
    <row r="18" spans="1:16" ht="12.75">
      <c r="A18" t="s">
        <v>49</v>
      </c>
      <c s="34" t="s">
        <v>255</v>
      </c>
      <c s="34" t="s">
        <v>1707</v>
      </c>
      <c s="35" t="s">
        <v>51</v>
      </c>
      <c s="6" t="s">
        <v>1708</v>
      </c>
      <c s="36" t="s">
        <v>1703</v>
      </c>
      <c s="37">
        <v>1</v>
      </c>
      <c s="36">
        <v>0</v>
      </c>
      <c s="36">
        <f>ROUND(G18*H18,6)</f>
      </c>
      <c r="L18" s="38">
        <v>0</v>
      </c>
      <c s="32">
        <f>ROUND(ROUND(L18,2)*ROUND(G18,3),2)</f>
      </c>
      <c s="36" t="s">
        <v>393</v>
      </c>
      <c>
        <f>(M18*21)/100</f>
      </c>
      <c t="s">
        <v>27</v>
      </c>
    </row>
    <row r="19" spans="1:5" ht="12.75">
      <c r="A19" s="35" t="s">
        <v>55</v>
      </c>
      <c r="E19" s="39" t="s">
        <v>51</v>
      </c>
    </row>
    <row r="20" spans="1:5" ht="12.75">
      <c r="A20" s="35" t="s">
        <v>56</v>
      </c>
      <c r="E20" s="40" t="s">
        <v>1704</v>
      </c>
    </row>
    <row r="21" spans="1:5" ht="12.75">
      <c r="A21" t="s">
        <v>57</v>
      </c>
      <c r="E21" s="39" t="s">
        <v>51</v>
      </c>
    </row>
    <row r="22" spans="1:16" ht="12.75">
      <c r="A22" t="s">
        <v>49</v>
      </c>
      <c s="34" t="s">
        <v>259</v>
      </c>
      <c s="34" t="s">
        <v>1709</v>
      </c>
      <c s="35" t="s">
        <v>51</v>
      </c>
      <c s="6" t="s">
        <v>1710</v>
      </c>
      <c s="36" t="s">
        <v>1703</v>
      </c>
      <c s="37">
        <v>1</v>
      </c>
      <c s="36">
        <v>0</v>
      </c>
      <c s="36">
        <f>ROUND(G22*H22,6)</f>
      </c>
      <c r="L22" s="38">
        <v>0</v>
      </c>
      <c s="32">
        <f>ROUND(ROUND(L22,2)*ROUND(G22,3),2)</f>
      </c>
      <c s="36" t="s">
        <v>393</v>
      </c>
      <c>
        <f>(M22*21)/100</f>
      </c>
      <c t="s">
        <v>27</v>
      </c>
    </row>
    <row r="23" spans="1:5" ht="12.75">
      <c r="A23" s="35" t="s">
        <v>55</v>
      </c>
      <c r="E23" s="39" t="s">
        <v>51</v>
      </c>
    </row>
    <row r="24" spans="1:5" ht="12.75">
      <c r="A24" s="35" t="s">
        <v>56</v>
      </c>
      <c r="E24" s="40" t="s">
        <v>1704</v>
      </c>
    </row>
    <row r="25" spans="1:5" ht="12.75">
      <c r="A25" t="s">
        <v>57</v>
      </c>
      <c r="E25" s="39" t="s">
        <v>51</v>
      </c>
    </row>
    <row r="26" spans="1:16" ht="12.75">
      <c r="A26" t="s">
        <v>49</v>
      </c>
      <c s="34" t="s">
        <v>263</v>
      </c>
      <c s="34" t="s">
        <v>1711</v>
      </c>
      <c s="35" t="s">
        <v>51</v>
      </c>
      <c s="6" t="s">
        <v>1712</v>
      </c>
      <c s="36" t="s">
        <v>1703</v>
      </c>
      <c s="37">
        <v>1</v>
      </c>
      <c s="36">
        <v>0</v>
      </c>
      <c s="36">
        <f>ROUND(G26*H26,6)</f>
      </c>
      <c r="L26" s="38">
        <v>0</v>
      </c>
      <c s="32">
        <f>ROUND(ROUND(L26,2)*ROUND(G26,3),2)</f>
      </c>
      <c s="36" t="s">
        <v>393</v>
      </c>
      <c>
        <f>(M26*21)/100</f>
      </c>
      <c t="s">
        <v>27</v>
      </c>
    </row>
    <row r="27" spans="1:5" ht="12.75">
      <c r="A27" s="35" t="s">
        <v>55</v>
      </c>
      <c r="E27" s="39" t="s">
        <v>51</v>
      </c>
    </row>
    <row r="28" spans="1:5" ht="12.75">
      <c r="A28" s="35" t="s">
        <v>56</v>
      </c>
      <c r="E28" s="40" t="s">
        <v>1704</v>
      </c>
    </row>
    <row r="29" spans="1:5" ht="12.75">
      <c r="A29" t="s">
        <v>57</v>
      </c>
      <c r="E29" s="39" t="s">
        <v>51</v>
      </c>
    </row>
    <row r="30" spans="1:13" ht="12.75">
      <c r="A30" t="s">
        <v>46</v>
      </c>
      <c r="C30" s="31" t="s">
        <v>47</v>
      </c>
      <c r="E30" s="33" t="s">
        <v>435</v>
      </c>
      <c r="J30" s="32">
        <f>0</f>
      </c>
      <c s="32">
        <f>0</f>
      </c>
      <c s="32">
        <f>0+L31+L35+L39+L43+L47</f>
      </c>
      <c s="32">
        <f>0+M31+M35+M39+M43+M47</f>
      </c>
    </row>
    <row r="31" spans="1:16" ht="12.75">
      <c r="A31" t="s">
        <v>49</v>
      </c>
      <c s="34" t="s">
        <v>47</v>
      </c>
      <c s="34" t="s">
        <v>1468</v>
      </c>
      <c s="35" t="s">
        <v>51</v>
      </c>
      <c s="6" t="s">
        <v>1469</v>
      </c>
      <c s="36" t="s">
        <v>104</v>
      </c>
      <c s="37">
        <v>12.6</v>
      </c>
      <c s="36">
        <v>0</v>
      </c>
      <c s="36">
        <f>ROUND(G31*H31,6)</f>
      </c>
      <c r="L31" s="38">
        <v>0</v>
      </c>
      <c s="32">
        <f>ROUND(ROUND(L31,2)*ROUND(G31,3),2)</f>
      </c>
      <c s="36" t="s">
        <v>393</v>
      </c>
      <c>
        <f>(M31*21)/100</f>
      </c>
      <c t="s">
        <v>27</v>
      </c>
    </row>
    <row r="32" spans="1:5" ht="12.75">
      <c r="A32" s="35" t="s">
        <v>55</v>
      </c>
      <c r="E32" s="39" t="s">
        <v>51</v>
      </c>
    </row>
    <row r="33" spans="1:5" ht="12.75">
      <c r="A33" s="35" t="s">
        <v>56</v>
      </c>
      <c r="E33" s="40" t="s">
        <v>1713</v>
      </c>
    </row>
    <row r="34" spans="1:5" ht="12.75">
      <c r="A34" t="s">
        <v>57</v>
      </c>
      <c r="E34" s="39" t="s">
        <v>51</v>
      </c>
    </row>
    <row r="35" spans="1:16" ht="12.75">
      <c r="A35" t="s">
        <v>49</v>
      </c>
      <c s="34" t="s">
        <v>27</v>
      </c>
      <c s="34" t="s">
        <v>1714</v>
      </c>
      <c s="35" t="s">
        <v>51</v>
      </c>
      <c s="6" t="s">
        <v>1715</v>
      </c>
      <c s="36" t="s">
        <v>104</v>
      </c>
      <c s="37">
        <v>12.6</v>
      </c>
      <c s="36">
        <v>0</v>
      </c>
      <c s="36">
        <f>ROUND(G35*H35,6)</f>
      </c>
      <c r="L35" s="38">
        <v>0</v>
      </c>
      <c s="32">
        <f>ROUND(ROUND(L35,2)*ROUND(G35,3),2)</f>
      </c>
      <c s="36" t="s">
        <v>393</v>
      </c>
      <c>
        <f>(M35*21)/100</f>
      </c>
      <c t="s">
        <v>27</v>
      </c>
    </row>
    <row r="36" spans="1:5" ht="12.75">
      <c r="A36" s="35" t="s">
        <v>55</v>
      </c>
      <c r="E36" s="39" t="s">
        <v>51</v>
      </c>
    </row>
    <row r="37" spans="1:5" ht="12.75">
      <c r="A37" s="35" t="s">
        <v>56</v>
      </c>
      <c r="E37" s="40" t="s">
        <v>1713</v>
      </c>
    </row>
    <row r="38" spans="1:5" ht="12.75">
      <c r="A38" t="s">
        <v>57</v>
      </c>
      <c r="E38" s="39" t="s">
        <v>51</v>
      </c>
    </row>
    <row r="39" spans="1:16" ht="12.75">
      <c r="A39" t="s">
        <v>49</v>
      </c>
      <c s="34" t="s">
        <v>26</v>
      </c>
      <c s="34" t="s">
        <v>445</v>
      </c>
      <c s="35" t="s">
        <v>51</v>
      </c>
      <c s="6" t="s">
        <v>446</v>
      </c>
      <c s="36" t="s">
        <v>104</v>
      </c>
      <c s="37">
        <v>3.084</v>
      </c>
      <c s="36">
        <v>0</v>
      </c>
      <c s="36">
        <f>ROUND(G39*H39,6)</f>
      </c>
      <c r="L39" s="38">
        <v>0</v>
      </c>
      <c s="32">
        <f>ROUND(ROUND(L39,2)*ROUND(G39,3),2)</f>
      </c>
      <c s="36" t="s">
        <v>393</v>
      </c>
      <c>
        <f>(M39*21)/100</f>
      </c>
      <c t="s">
        <v>27</v>
      </c>
    </row>
    <row r="40" spans="1:5" ht="12.75">
      <c r="A40" s="35" t="s">
        <v>55</v>
      </c>
      <c r="E40" s="39" t="s">
        <v>51</v>
      </c>
    </row>
    <row r="41" spans="1:5" ht="12.75">
      <c r="A41" s="35" t="s">
        <v>56</v>
      </c>
      <c r="E41" s="40" t="s">
        <v>1716</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393</v>
      </c>
      <c>
        <f>(M43*21)/100</f>
      </c>
      <c t="s">
        <v>27</v>
      </c>
    </row>
    <row r="44" spans="1:5" ht="12.75">
      <c r="A44" s="35" t="s">
        <v>55</v>
      </c>
      <c r="E44" s="39" t="s">
        <v>51</v>
      </c>
    </row>
    <row r="45" spans="1:5" ht="12.75">
      <c r="A45" s="35" t="s">
        <v>56</v>
      </c>
      <c r="E45" s="40" t="s">
        <v>1717</v>
      </c>
    </row>
    <row r="46" spans="1:5" ht="12.75">
      <c r="A46" t="s">
        <v>57</v>
      </c>
      <c r="E46" s="39" t="s">
        <v>51</v>
      </c>
    </row>
    <row r="47" spans="1:16" ht="12.75">
      <c r="A47" t="s">
        <v>49</v>
      </c>
      <c s="34" t="s">
        <v>66</v>
      </c>
      <c s="34" t="s">
        <v>1718</v>
      </c>
      <c s="35" t="s">
        <v>51</v>
      </c>
      <c s="6" t="s">
        <v>1719</v>
      </c>
      <c s="36" t="s">
        <v>79</v>
      </c>
      <c s="37">
        <v>21</v>
      </c>
      <c s="36">
        <v>0</v>
      </c>
      <c s="36">
        <f>ROUND(G47*H47,6)</f>
      </c>
      <c r="L47" s="38">
        <v>0</v>
      </c>
      <c s="32">
        <f>ROUND(ROUND(L47,2)*ROUND(G47,3),2)</f>
      </c>
      <c s="36" t="s">
        <v>393</v>
      </c>
      <c>
        <f>(M47*21)/100</f>
      </c>
      <c t="s">
        <v>27</v>
      </c>
    </row>
    <row r="48" spans="1:5" ht="12.75">
      <c r="A48" s="35" t="s">
        <v>55</v>
      </c>
      <c r="E48" s="39" t="s">
        <v>51</v>
      </c>
    </row>
    <row r="49" spans="1:5" ht="12.75">
      <c r="A49" s="35" t="s">
        <v>56</v>
      </c>
      <c r="E49" s="40" t="s">
        <v>1720</v>
      </c>
    </row>
    <row r="50" spans="1:5" ht="12.75">
      <c r="A50" t="s">
        <v>57</v>
      </c>
      <c r="E50" s="39" t="s">
        <v>51</v>
      </c>
    </row>
    <row r="51" spans="1:13" ht="12.75">
      <c r="A51" t="s">
        <v>46</v>
      </c>
      <c r="C51" s="31" t="s">
        <v>27</v>
      </c>
      <c r="E51" s="33" t="s">
        <v>1345</v>
      </c>
      <c r="J51" s="32">
        <f>0</f>
      </c>
      <c s="32">
        <f>0</f>
      </c>
      <c s="32">
        <f>0+L52+L56+L60+L64+L68+L72+L76+L80</f>
      </c>
      <c s="32">
        <f>0+M52+M56+M60+M64+M68+M72+M76+M80</f>
      </c>
    </row>
    <row r="52" spans="1:16" ht="12.75">
      <c r="A52" t="s">
        <v>49</v>
      </c>
      <c s="34" t="s">
        <v>69</v>
      </c>
      <c s="34" t="s">
        <v>1721</v>
      </c>
      <c s="35" t="s">
        <v>51</v>
      </c>
      <c s="6" t="s">
        <v>1722</v>
      </c>
      <c s="36" t="s">
        <v>104</v>
      </c>
      <c s="37">
        <v>2.1</v>
      </c>
      <c s="36">
        <v>0</v>
      </c>
      <c s="36">
        <f>ROUND(G52*H52,6)</f>
      </c>
      <c r="L52" s="38">
        <v>0</v>
      </c>
      <c s="32">
        <f>ROUND(ROUND(L52,2)*ROUND(G52,3),2)</f>
      </c>
      <c s="36" t="s">
        <v>393</v>
      </c>
      <c>
        <f>(M52*21)/100</f>
      </c>
      <c t="s">
        <v>27</v>
      </c>
    </row>
    <row r="53" spans="1:5" ht="12.75">
      <c r="A53" s="35" t="s">
        <v>55</v>
      </c>
      <c r="E53" s="39" t="s">
        <v>51</v>
      </c>
    </row>
    <row r="54" spans="1:5" ht="12.75">
      <c r="A54" s="35" t="s">
        <v>56</v>
      </c>
      <c r="E54" s="40" t="s">
        <v>1723</v>
      </c>
    </row>
    <row r="55" spans="1:5" ht="12.75">
      <c r="A55" t="s">
        <v>57</v>
      </c>
      <c r="E55" s="39" t="s">
        <v>51</v>
      </c>
    </row>
    <row r="56" spans="1:16" ht="12.75">
      <c r="A56" t="s">
        <v>49</v>
      </c>
      <c s="34" t="s">
        <v>72</v>
      </c>
      <c s="34" t="s">
        <v>1724</v>
      </c>
      <c s="35" t="s">
        <v>51</v>
      </c>
      <c s="6" t="s">
        <v>1725</v>
      </c>
      <c s="36" t="s">
        <v>104</v>
      </c>
      <c s="37">
        <v>7.416</v>
      </c>
      <c s="36">
        <v>0</v>
      </c>
      <c s="36">
        <f>ROUND(G56*H56,6)</f>
      </c>
      <c r="L56" s="38">
        <v>0</v>
      </c>
      <c s="32">
        <f>ROUND(ROUND(L56,2)*ROUND(G56,3),2)</f>
      </c>
      <c s="36" t="s">
        <v>393</v>
      </c>
      <c>
        <f>(M56*21)/100</f>
      </c>
      <c t="s">
        <v>27</v>
      </c>
    </row>
    <row r="57" spans="1:5" ht="12.75">
      <c r="A57" s="35" t="s">
        <v>55</v>
      </c>
      <c r="E57" s="39" t="s">
        <v>51</v>
      </c>
    </row>
    <row r="58" spans="1:5" ht="12.75">
      <c r="A58" s="35" t="s">
        <v>56</v>
      </c>
      <c r="E58" s="40" t="s">
        <v>1726</v>
      </c>
    </row>
    <row r="59" spans="1:5" ht="12.75">
      <c r="A59" t="s">
        <v>57</v>
      </c>
      <c r="E59" s="39" t="s">
        <v>51</v>
      </c>
    </row>
    <row r="60" spans="1:16" ht="12.75">
      <c r="A60" t="s">
        <v>49</v>
      </c>
      <c s="34" t="s">
        <v>76</v>
      </c>
      <c s="34" t="s">
        <v>1727</v>
      </c>
      <c s="35" t="s">
        <v>51</v>
      </c>
      <c s="6" t="s">
        <v>1728</v>
      </c>
      <c s="36" t="s">
        <v>53</v>
      </c>
      <c s="37">
        <v>0.506</v>
      </c>
      <c s="36">
        <v>0</v>
      </c>
      <c s="36">
        <f>ROUND(G60*H60,6)</f>
      </c>
      <c r="L60" s="38">
        <v>0</v>
      </c>
      <c s="32">
        <f>ROUND(ROUND(L60,2)*ROUND(G60,3),2)</f>
      </c>
      <c s="36" t="s">
        <v>393</v>
      </c>
      <c>
        <f>(M60*21)/100</f>
      </c>
      <c t="s">
        <v>27</v>
      </c>
    </row>
    <row r="61" spans="1:5" ht="12.75">
      <c r="A61" s="35" t="s">
        <v>55</v>
      </c>
      <c r="E61" s="39" t="s">
        <v>51</v>
      </c>
    </row>
    <row r="62" spans="1:5" ht="12.75">
      <c r="A62" s="35" t="s">
        <v>56</v>
      </c>
      <c r="E62" s="40" t="s">
        <v>1729</v>
      </c>
    </row>
    <row r="63" spans="1:5" ht="12.75">
      <c r="A63" t="s">
        <v>57</v>
      </c>
      <c r="E63" s="39" t="s">
        <v>51</v>
      </c>
    </row>
    <row r="64" spans="1:16" ht="12.75">
      <c r="A64" t="s">
        <v>49</v>
      </c>
      <c s="34" t="s">
        <v>81</v>
      </c>
      <c s="34" t="s">
        <v>1730</v>
      </c>
      <c s="35" t="s">
        <v>51</v>
      </c>
      <c s="6" t="s">
        <v>1731</v>
      </c>
      <c s="36" t="s">
        <v>79</v>
      </c>
      <c s="37">
        <v>12.1</v>
      </c>
      <c s="36">
        <v>0</v>
      </c>
      <c s="36">
        <f>ROUND(G64*H64,6)</f>
      </c>
      <c r="L64" s="38">
        <v>0</v>
      </c>
      <c s="32">
        <f>ROUND(ROUND(L64,2)*ROUND(G64,3),2)</f>
      </c>
      <c s="36" t="s">
        <v>393</v>
      </c>
      <c>
        <f>(M64*21)/100</f>
      </c>
      <c t="s">
        <v>27</v>
      </c>
    </row>
    <row r="65" spans="1:5" ht="12.75">
      <c r="A65" s="35" t="s">
        <v>55</v>
      </c>
      <c r="E65" s="39" t="s">
        <v>51</v>
      </c>
    </row>
    <row r="66" spans="1:5" ht="12.75">
      <c r="A66" s="35" t="s">
        <v>56</v>
      </c>
      <c r="E66" s="40" t="s">
        <v>1732</v>
      </c>
    </row>
    <row r="67" spans="1:5" ht="12.75">
      <c r="A67" t="s">
        <v>57</v>
      </c>
      <c r="E67" s="39" t="s">
        <v>51</v>
      </c>
    </row>
    <row r="68" spans="1:16" ht="12.75">
      <c r="A68" t="s">
        <v>49</v>
      </c>
      <c s="34" t="s">
        <v>85</v>
      </c>
      <c s="34" t="s">
        <v>1733</v>
      </c>
      <c s="35" t="s">
        <v>51</v>
      </c>
      <c s="6" t="s">
        <v>1734</v>
      </c>
      <c s="36" t="s">
        <v>79</v>
      </c>
      <c s="37">
        <v>12.1</v>
      </c>
      <c s="36">
        <v>0</v>
      </c>
      <c s="36">
        <f>ROUND(G68*H68,6)</f>
      </c>
      <c r="L68" s="38">
        <v>0</v>
      </c>
      <c s="32">
        <f>ROUND(ROUND(L68,2)*ROUND(G68,3),2)</f>
      </c>
      <c s="36" t="s">
        <v>393</v>
      </c>
      <c>
        <f>(M68*21)/100</f>
      </c>
      <c t="s">
        <v>27</v>
      </c>
    </row>
    <row r="69" spans="1:5" ht="12.75">
      <c r="A69" s="35" t="s">
        <v>55</v>
      </c>
      <c r="E69" s="39" t="s">
        <v>51</v>
      </c>
    </row>
    <row r="70" spans="1:5" ht="12.75">
      <c r="A70" s="35" t="s">
        <v>56</v>
      </c>
      <c r="E70" s="40" t="s">
        <v>1732</v>
      </c>
    </row>
    <row r="71" spans="1:5" ht="12.75">
      <c r="A71" t="s">
        <v>57</v>
      </c>
      <c r="E71" s="39" t="s">
        <v>51</v>
      </c>
    </row>
    <row r="72" spans="1:16" ht="25.5">
      <c r="A72" t="s">
        <v>49</v>
      </c>
      <c s="34" t="s">
        <v>90</v>
      </c>
      <c s="34" t="s">
        <v>1580</v>
      </c>
      <c s="35" t="s">
        <v>51</v>
      </c>
      <c s="6" t="s">
        <v>1581</v>
      </c>
      <c s="36" t="s">
        <v>79</v>
      </c>
      <c s="37">
        <v>30.68</v>
      </c>
      <c s="36">
        <v>0</v>
      </c>
      <c s="36">
        <f>ROUND(G72*H72,6)</f>
      </c>
      <c r="L72" s="38">
        <v>0</v>
      </c>
      <c s="32">
        <f>ROUND(ROUND(L72,2)*ROUND(G72,3),2)</f>
      </c>
      <c s="36" t="s">
        <v>393</v>
      </c>
      <c>
        <f>(M72*21)/100</f>
      </c>
      <c t="s">
        <v>27</v>
      </c>
    </row>
    <row r="73" spans="1:5" ht="12.75">
      <c r="A73" s="35" t="s">
        <v>55</v>
      </c>
      <c r="E73" s="39" t="s">
        <v>51</v>
      </c>
    </row>
    <row r="74" spans="1:5" ht="12.75">
      <c r="A74" s="35" t="s">
        <v>56</v>
      </c>
      <c r="E74" s="40" t="s">
        <v>1735</v>
      </c>
    </row>
    <row r="75" spans="1:5" ht="12.75">
      <c r="A75" t="s">
        <v>57</v>
      </c>
      <c r="E75" s="39" t="s">
        <v>51</v>
      </c>
    </row>
    <row r="76" spans="1:16" ht="12.75">
      <c r="A76" t="s">
        <v>49</v>
      </c>
      <c s="34" t="s">
        <v>93</v>
      </c>
      <c s="34" t="s">
        <v>1736</v>
      </c>
      <c s="35" t="s">
        <v>51</v>
      </c>
      <c s="6" t="s">
        <v>1737</v>
      </c>
      <c s="36" t="s">
        <v>1692</v>
      </c>
      <c s="37">
        <v>1</v>
      </c>
      <c s="36">
        <v>0</v>
      </c>
      <c s="36">
        <f>ROUND(G76*H76,6)</f>
      </c>
      <c r="L76" s="38">
        <v>0</v>
      </c>
      <c s="32">
        <f>ROUND(ROUND(L76,2)*ROUND(G76,3),2)</f>
      </c>
      <c s="36" t="s">
        <v>393</v>
      </c>
      <c>
        <f>(M76*21)/100</f>
      </c>
      <c t="s">
        <v>27</v>
      </c>
    </row>
    <row r="77" spans="1:5" ht="12.75">
      <c r="A77" s="35" t="s">
        <v>55</v>
      </c>
      <c r="E77" s="39" t="s">
        <v>51</v>
      </c>
    </row>
    <row r="78" spans="1:5" ht="12.75">
      <c r="A78" s="35" t="s">
        <v>56</v>
      </c>
      <c r="E78" s="40" t="s">
        <v>1704</v>
      </c>
    </row>
    <row r="79" spans="1:5" ht="12.75">
      <c r="A79" t="s">
        <v>57</v>
      </c>
      <c r="E79" s="39" t="s">
        <v>51</v>
      </c>
    </row>
    <row r="80" spans="1:16" ht="12.75">
      <c r="A80" t="s">
        <v>49</v>
      </c>
      <c s="34" t="s">
        <v>97</v>
      </c>
      <c s="34" t="s">
        <v>1738</v>
      </c>
      <c s="35" t="s">
        <v>51</v>
      </c>
      <c s="6" t="s">
        <v>1739</v>
      </c>
      <c s="36" t="s">
        <v>1692</v>
      </c>
      <c s="37">
        <v>8</v>
      </c>
      <c s="36">
        <v>0</v>
      </c>
      <c s="36">
        <f>ROUND(G80*H80,6)</f>
      </c>
      <c r="L80" s="38">
        <v>0</v>
      </c>
      <c s="32">
        <f>ROUND(ROUND(L80,2)*ROUND(G80,3),2)</f>
      </c>
      <c s="36" t="s">
        <v>393</v>
      </c>
      <c>
        <f>(M80*21)/100</f>
      </c>
      <c t="s">
        <v>27</v>
      </c>
    </row>
    <row r="81" spans="1:5" ht="12.75">
      <c r="A81" s="35" t="s">
        <v>55</v>
      </c>
      <c r="E81" s="39" t="s">
        <v>51</v>
      </c>
    </row>
    <row r="82" spans="1:5" ht="12.75">
      <c r="A82" s="35" t="s">
        <v>56</v>
      </c>
      <c r="E82" s="40" t="s">
        <v>1740</v>
      </c>
    </row>
    <row r="83" spans="1:5" ht="12.75">
      <c r="A83" t="s">
        <v>57</v>
      </c>
      <c r="E83" s="39" t="s">
        <v>51</v>
      </c>
    </row>
    <row r="84" spans="1:13" ht="12.75">
      <c r="A84" t="s">
        <v>46</v>
      </c>
      <c r="C84" s="31" t="s">
        <v>26</v>
      </c>
      <c r="E84" s="33" t="s">
        <v>1500</v>
      </c>
      <c r="J84" s="32">
        <f>0</f>
      </c>
      <c s="32">
        <f>0</f>
      </c>
      <c s="32">
        <f>0+L85+L89+L93+L97+L101+L105+L109+L113+L117</f>
      </c>
      <c s="32">
        <f>0+M85+M89+M93+M97+M101+M105+M109+M113+M117</f>
      </c>
    </row>
    <row r="85" spans="1:16" ht="12.75">
      <c r="A85" t="s">
        <v>49</v>
      </c>
      <c s="34" t="s">
        <v>172</v>
      </c>
      <c s="34" t="s">
        <v>1741</v>
      </c>
      <c s="35" t="s">
        <v>51</v>
      </c>
      <c s="6" t="s">
        <v>1742</v>
      </c>
      <c s="36" t="s">
        <v>79</v>
      </c>
      <c s="37">
        <v>28.8</v>
      </c>
      <c s="36">
        <v>0</v>
      </c>
      <c s="36">
        <f>ROUND(G85*H85,6)</f>
      </c>
      <c r="L85" s="38">
        <v>0</v>
      </c>
      <c s="32">
        <f>ROUND(ROUND(L85,2)*ROUND(G85,3),2)</f>
      </c>
      <c s="36" t="s">
        <v>393</v>
      </c>
      <c>
        <f>(M85*21)/100</f>
      </c>
      <c t="s">
        <v>27</v>
      </c>
    </row>
    <row r="86" spans="1:5" ht="12.75">
      <c r="A86" s="35" t="s">
        <v>55</v>
      </c>
      <c r="E86" s="39" t="s">
        <v>51</v>
      </c>
    </row>
    <row r="87" spans="1:5" ht="12.75">
      <c r="A87" s="35" t="s">
        <v>56</v>
      </c>
      <c r="E87" s="40" t="s">
        <v>1743</v>
      </c>
    </row>
    <row r="88" spans="1:5" ht="12.75">
      <c r="A88" t="s">
        <v>57</v>
      </c>
      <c r="E88" s="39" t="s">
        <v>1744</v>
      </c>
    </row>
    <row r="89" spans="1:16" ht="12.75">
      <c r="A89" t="s">
        <v>49</v>
      </c>
      <c s="34" t="s">
        <v>176</v>
      </c>
      <c s="34" t="s">
        <v>1745</v>
      </c>
      <c s="35" t="s">
        <v>51</v>
      </c>
      <c s="6" t="s">
        <v>1746</v>
      </c>
      <c s="36" t="s">
        <v>79</v>
      </c>
      <c s="37">
        <v>28.8</v>
      </c>
      <c s="36">
        <v>0</v>
      </c>
      <c s="36">
        <f>ROUND(G89*H89,6)</f>
      </c>
      <c r="L89" s="38">
        <v>0</v>
      </c>
      <c s="32">
        <f>ROUND(ROUND(L89,2)*ROUND(G89,3),2)</f>
      </c>
      <c s="36" t="s">
        <v>393</v>
      </c>
      <c>
        <f>(M89*21)/100</f>
      </c>
      <c t="s">
        <v>27</v>
      </c>
    </row>
    <row r="90" spans="1:5" ht="12.75">
      <c r="A90" s="35" t="s">
        <v>55</v>
      </c>
      <c r="E90" s="39" t="s">
        <v>51</v>
      </c>
    </row>
    <row r="91" spans="1:5" ht="12.75">
      <c r="A91" s="35" t="s">
        <v>56</v>
      </c>
      <c r="E91" s="40" t="s">
        <v>1743</v>
      </c>
    </row>
    <row r="92" spans="1:5" ht="12.75">
      <c r="A92" t="s">
        <v>57</v>
      </c>
      <c r="E92" s="39" t="s">
        <v>1747</v>
      </c>
    </row>
    <row r="93" spans="1:16" ht="12.75">
      <c r="A93" t="s">
        <v>49</v>
      </c>
      <c s="34" t="s">
        <v>180</v>
      </c>
      <c s="34" t="s">
        <v>1748</v>
      </c>
      <c s="35" t="s">
        <v>51</v>
      </c>
      <c s="6" t="s">
        <v>1749</v>
      </c>
      <c s="36" t="s">
        <v>79</v>
      </c>
      <c s="37">
        <v>30</v>
      </c>
      <c s="36">
        <v>0</v>
      </c>
      <c s="36">
        <f>ROUND(G93*H93,6)</f>
      </c>
      <c r="L93" s="38">
        <v>0</v>
      </c>
      <c s="32">
        <f>ROUND(ROUND(L93,2)*ROUND(G93,3),2)</f>
      </c>
      <c s="36" t="s">
        <v>393</v>
      </c>
      <c>
        <f>(M93*21)/100</f>
      </c>
      <c t="s">
        <v>27</v>
      </c>
    </row>
    <row r="94" spans="1:5" ht="12.75">
      <c r="A94" s="35" t="s">
        <v>55</v>
      </c>
      <c r="E94" s="39" t="s">
        <v>51</v>
      </c>
    </row>
    <row r="95" spans="1:5" ht="12.75">
      <c r="A95" s="35" t="s">
        <v>56</v>
      </c>
      <c r="E95" s="40" t="s">
        <v>1750</v>
      </c>
    </row>
    <row r="96" spans="1:5" ht="12.75">
      <c r="A96" t="s">
        <v>57</v>
      </c>
      <c r="E96" s="39" t="s">
        <v>1751</v>
      </c>
    </row>
    <row r="97" spans="1:16" ht="12.75">
      <c r="A97" t="s">
        <v>49</v>
      </c>
      <c s="34" t="s">
        <v>183</v>
      </c>
      <c s="34" t="s">
        <v>1752</v>
      </c>
      <c s="35" t="s">
        <v>51</v>
      </c>
      <c s="6" t="s">
        <v>1753</v>
      </c>
      <c s="36" t="s">
        <v>79</v>
      </c>
      <c s="37">
        <v>30</v>
      </c>
      <c s="36">
        <v>0</v>
      </c>
      <c s="36">
        <f>ROUND(G97*H97,6)</f>
      </c>
      <c r="L97" s="38">
        <v>0</v>
      </c>
      <c s="32">
        <f>ROUND(ROUND(L97,2)*ROUND(G97,3),2)</f>
      </c>
      <c s="36" t="s">
        <v>393</v>
      </c>
      <c>
        <f>(M97*21)/100</f>
      </c>
      <c t="s">
        <v>27</v>
      </c>
    </row>
    <row r="98" spans="1:5" ht="12.75">
      <c r="A98" s="35" t="s">
        <v>55</v>
      </c>
      <c r="E98" s="39" t="s">
        <v>51</v>
      </c>
    </row>
    <row r="99" spans="1:5" ht="12.75">
      <c r="A99" s="35" t="s">
        <v>56</v>
      </c>
      <c r="E99" s="40" t="s">
        <v>1750</v>
      </c>
    </row>
    <row r="100" spans="1:5" ht="12.75">
      <c r="A100" t="s">
        <v>57</v>
      </c>
      <c r="E100" s="39" t="s">
        <v>1754</v>
      </c>
    </row>
    <row r="101" spans="1:16" ht="12.75">
      <c r="A101" t="s">
        <v>49</v>
      </c>
      <c s="34" t="s">
        <v>186</v>
      </c>
      <c s="34" t="s">
        <v>1755</v>
      </c>
      <c s="35" t="s">
        <v>51</v>
      </c>
      <c s="6" t="s">
        <v>1756</v>
      </c>
      <c s="36" t="s">
        <v>1692</v>
      </c>
      <c s="37">
        <v>1</v>
      </c>
      <c s="36">
        <v>0</v>
      </c>
      <c s="36">
        <f>ROUND(G101*H101,6)</f>
      </c>
      <c r="L101" s="38">
        <v>0</v>
      </c>
      <c s="32">
        <f>ROUND(ROUND(L101,2)*ROUND(G101,3),2)</f>
      </c>
      <c s="36" t="s">
        <v>393</v>
      </c>
      <c>
        <f>(M101*21)/100</f>
      </c>
      <c t="s">
        <v>27</v>
      </c>
    </row>
    <row r="102" spans="1:5" ht="12.75">
      <c r="A102" s="35" t="s">
        <v>55</v>
      </c>
      <c r="E102" s="39" t="s">
        <v>51</v>
      </c>
    </row>
    <row r="103" spans="1:5" ht="12.75">
      <c r="A103" s="35" t="s">
        <v>56</v>
      </c>
      <c r="E103" s="40" t="s">
        <v>1704</v>
      </c>
    </row>
    <row r="104" spans="1:5" ht="12.75">
      <c r="A104" t="s">
        <v>57</v>
      </c>
      <c r="E104" s="39" t="s">
        <v>1757</v>
      </c>
    </row>
    <row r="105" spans="1:16" ht="12.75">
      <c r="A105" t="s">
        <v>49</v>
      </c>
      <c s="34" t="s">
        <v>190</v>
      </c>
      <c s="34" t="s">
        <v>1758</v>
      </c>
      <c s="35" t="s">
        <v>51</v>
      </c>
      <c s="6" t="s">
        <v>1759</v>
      </c>
      <c s="36" t="s">
        <v>1692</v>
      </c>
      <c s="37">
        <v>1</v>
      </c>
      <c s="36">
        <v>0</v>
      </c>
      <c s="36">
        <f>ROUND(G105*H105,6)</f>
      </c>
      <c r="L105" s="38">
        <v>0</v>
      </c>
      <c s="32">
        <f>ROUND(ROUND(L105,2)*ROUND(G105,3),2)</f>
      </c>
      <c s="36" t="s">
        <v>393</v>
      </c>
      <c>
        <f>(M105*21)/100</f>
      </c>
      <c t="s">
        <v>27</v>
      </c>
    </row>
    <row r="106" spans="1:5" ht="12.75">
      <c r="A106" s="35" t="s">
        <v>55</v>
      </c>
      <c r="E106" s="39" t="s">
        <v>51</v>
      </c>
    </row>
    <row r="107" spans="1:5" ht="12.75">
      <c r="A107" s="35" t="s">
        <v>56</v>
      </c>
      <c r="E107" s="40" t="s">
        <v>1704</v>
      </c>
    </row>
    <row r="108" spans="1:5" ht="12.75">
      <c r="A108" t="s">
        <v>57</v>
      </c>
      <c r="E108" s="39" t="s">
        <v>1760</v>
      </c>
    </row>
    <row r="109" spans="1:16" ht="12.75">
      <c r="A109" t="s">
        <v>49</v>
      </c>
      <c s="34" t="s">
        <v>194</v>
      </c>
      <c s="34" t="s">
        <v>1761</v>
      </c>
      <c s="35" t="s">
        <v>51</v>
      </c>
      <c s="6" t="s">
        <v>1762</v>
      </c>
      <c s="36" t="s">
        <v>1692</v>
      </c>
      <c s="37">
        <v>1</v>
      </c>
      <c s="36">
        <v>0</v>
      </c>
      <c s="36">
        <f>ROUND(G109*H109,6)</f>
      </c>
      <c r="L109" s="38">
        <v>0</v>
      </c>
      <c s="32">
        <f>ROUND(ROUND(L109,2)*ROUND(G109,3),2)</f>
      </c>
      <c s="36" t="s">
        <v>393</v>
      </c>
      <c>
        <f>(M109*21)/100</f>
      </c>
      <c t="s">
        <v>27</v>
      </c>
    </row>
    <row r="110" spans="1:5" ht="12.75">
      <c r="A110" s="35" t="s">
        <v>55</v>
      </c>
      <c r="E110" s="39" t="s">
        <v>51</v>
      </c>
    </row>
    <row r="111" spans="1:5" ht="12.75">
      <c r="A111" s="35" t="s">
        <v>56</v>
      </c>
      <c r="E111" s="40" t="s">
        <v>1704</v>
      </c>
    </row>
    <row r="112" spans="1:5" ht="12.75">
      <c r="A112" t="s">
        <v>57</v>
      </c>
      <c r="E112" s="39" t="s">
        <v>1763</v>
      </c>
    </row>
    <row r="113" spans="1:16" ht="12.75">
      <c r="A113" t="s">
        <v>49</v>
      </c>
      <c s="34" t="s">
        <v>198</v>
      </c>
      <c s="34" t="s">
        <v>1764</v>
      </c>
      <c s="35" t="s">
        <v>51</v>
      </c>
      <c s="6" t="s">
        <v>1765</v>
      </c>
      <c s="36" t="s">
        <v>79</v>
      </c>
      <c s="37">
        <v>11.52</v>
      </c>
      <c s="36">
        <v>0</v>
      </c>
      <c s="36">
        <f>ROUND(G113*H113,6)</f>
      </c>
      <c r="L113" s="38">
        <v>0</v>
      </c>
      <c s="32">
        <f>ROUND(ROUND(L113,2)*ROUND(G113,3),2)</f>
      </c>
      <c s="36" t="s">
        <v>393</v>
      </c>
      <c>
        <f>(M113*21)/100</f>
      </c>
      <c t="s">
        <v>27</v>
      </c>
    </row>
    <row r="114" spans="1:5" ht="12.75">
      <c r="A114" s="35" t="s">
        <v>55</v>
      </c>
      <c r="E114" s="39" t="s">
        <v>51</v>
      </c>
    </row>
    <row r="115" spans="1:5" ht="12.75">
      <c r="A115" s="35" t="s">
        <v>56</v>
      </c>
      <c r="E115" s="40" t="s">
        <v>1766</v>
      </c>
    </row>
    <row r="116" spans="1:5" ht="12.75">
      <c r="A116" t="s">
        <v>57</v>
      </c>
      <c r="E116" s="39" t="s">
        <v>1767</v>
      </c>
    </row>
    <row r="117" spans="1:16" ht="12.75">
      <c r="A117" t="s">
        <v>49</v>
      </c>
      <c s="34" t="s">
        <v>202</v>
      </c>
      <c s="34" t="s">
        <v>1768</v>
      </c>
      <c s="35" t="s">
        <v>51</v>
      </c>
      <c s="6" t="s">
        <v>1769</v>
      </c>
      <c s="36" t="s">
        <v>79</v>
      </c>
      <c s="37">
        <v>11.52</v>
      </c>
      <c s="36">
        <v>0</v>
      </c>
      <c s="36">
        <f>ROUND(G117*H117,6)</f>
      </c>
      <c r="L117" s="38">
        <v>0</v>
      </c>
      <c s="32">
        <f>ROUND(ROUND(L117,2)*ROUND(G117,3),2)</f>
      </c>
      <c s="36" t="s">
        <v>393</v>
      </c>
      <c>
        <f>(M117*21)/100</f>
      </c>
      <c t="s">
        <v>27</v>
      </c>
    </row>
    <row r="118" spans="1:5" ht="12.75">
      <c r="A118" s="35" t="s">
        <v>55</v>
      </c>
      <c r="E118" s="39" t="s">
        <v>51</v>
      </c>
    </row>
    <row r="119" spans="1:5" ht="12.75">
      <c r="A119" s="35" t="s">
        <v>56</v>
      </c>
      <c r="E119" s="40" t="s">
        <v>1766</v>
      </c>
    </row>
    <row r="120" spans="1:5" ht="12.75">
      <c r="A120" t="s">
        <v>57</v>
      </c>
      <c r="E120" s="39" t="s">
        <v>1770</v>
      </c>
    </row>
    <row r="121" spans="1:13" ht="12.75">
      <c r="A121" t="s">
        <v>46</v>
      </c>
      <c r="C121" s="31" t="s">
        <v>72</v>
      </c>
      <c r="E121" s="33" t="s">
        <v>1352</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1771</v>
      </c>
      <c s="35" t="s">
        <v>51</v>
      </c>
      <c s="6" t="s">
        <v>1772</v>
      </c>
      <c s="36" t="s">
        <v>79</v>
      </c>
      <c s="37">
        <v>39.99</v>
      </c>
      <c s="36">
        <v>0</v>
      </c>
      <c s="36">
        <f>ROUND(G122*H122,6)</f>
      </c>
      <c r="L122" s="38">
        <v>0</v>
      </c>
      <c s="32">
        <f>ROUND(ROUND(L122,2)*ROUND(G122,3),2)</f>
      </c>
      <c s="36" t="s">
        <v>393</v>
      </c>
      <c>
        <f>(M122*21)/100</f>
      </c>
      <c t="s">
        <v>27</v>
      </c>
    </row>
    <row r="123" spans="1:5" ht="12.75">
      <c r="A123" s="35" t="s">
        <v>55</v>
      </c>
      <c r="E123" s="39" t="s">
        <v>51</v>
      </c>
    </row>
    <row r="124" spans="1:5" ht="12.75">
      <c r="A124" s="35" t="s">
        <v>56</v>
      </c>
      <c r="E124" s="40" t="s">
        <v>1773</v>
      </c>
    </row>
    <row r="125" spans="1:5" ht="25.5">
      <c r="A125" t="s">
        <v>57</v>
      </c>
      <c r="E125" s="39" t="s">
        <v>1774</v>
      </c>
    </row>
    <row r="126" spans="1:16" ht="12.75">
      <c r="A126" t="s">
        <v>49</v>
      </c>
      <c s="34" t="s">
        <v>101</v>
      </c>
      <c s="34" t="s">
        <v>1775</v>
      </c>
      <c s="35" t="s">
        <v>51</v>
      </c>
      <c s="6" t="s">
        <v>1776</v>
      </c>
      <c s="36" t="s">
        <v>79</v>
      </c>
      <c s="37">
        <v>39.99</v>
      </c>
      <c s="36">
        <v>0</v>
      </c>
      <c s="36">
        <f>ROUND(G126*H126,6)</f>
      </c>
      <c r="L126" s="38">
        <v>0</v>
      </c>
      <c s="32">
        <f>ROUND(ROUND(L126,2)*ROUND(G126,3),2)</f>
      </c>
      <c s="36" t="s">
        <v>393</v>
      </c>
      <c>
        <f>(M126*21)/100</f>
      </c>
      <c t="s">
        <v>27</v>
      </c>
    </row>
    <row r="127" spans="1:5" ht="12.75">
      <c r="A127" s="35" t="s">
        <v>55</v>
      </c>
      <c r="E127" s="39" t="s">
        <v>51</v>
      </c>
    </row>
    <row r="128" spans="1:5" ht="12.75">
      <c r="A128" s="35" t="s">
        <v>56</v>
      </c>
      <c r="E128" s="40" t="s">
        <v>1773</v>
      </c>
    </row>
    <row r="129" spans="1:5" ht="25.5">
      <c r="A129" t="s">
        <v>57</v>
      </c>
      <c r="E129" s="39" t="s">
        <v>1777</v>
      </c>
    </row>
    <row r="130" spans="1:16" ht="12.75">
      <c r="A130" t="s">
        <v>49</v>
      </c>
      <c s="34" t="s">
        <v>106</v>
      </c>
      <c s="34" t="s">
        <v>1778</v>
      </c>
      <c s="35" t="s">
        <v>51</v>
      </c>
      <c s="6" t="s">
        <v>1779</v>
      </c>
      <c s="36" t="s">
        <v>79</v>
      </c>
      <c s="37">
        <v>39.99</v>
      </c>
      <c s="36">
        <v>0</v>
      </c>
      <c s="36">
        <f>ROUND(G130*H130,6)</f>
      </c>
      <c r="L130" s="38">
        <v>0</v>
      </c>
      <c s="32">
        <f>ROUND(ROUND(L130,2)*ROUND(G130,3),2)</f>
      </c>
      <c s="36" t="s">
        <v>393</v>
      </c>
      <c>
        <f>(M130*21)/100</f>
      </c>
      <c t="s">
        <v>27</v>
      </c>
    </row>
    <row r="131" spans="1:5" ht="12.75">
      <c r="A131" s="35" t="s">
        <v>55</v>
      </c>
      <c r="E131" s="39" t="s">
        <v>51</v>
      </c>
    </row>
    <row r="132" spans="1:5" ht="12.75">
      <c r="A132" s="35" t="s">
        <v>56</v>
      </c>
      <c r="E132" s="40" t="s">
        <v>1773</v>
      </c>
    </row>
    <row r="133" spans="1:5" ht="25.5">
      <c r="A133" t="s">
        <v>57</v>
      </c>
      <c r="E133" s="39" t="s">
        <v>1780</v>
      </c>
    </row>
    <row r="134" spans="1:16" ht="12.75">
      <c r="A134" t="s">
        <v>49</v>
      </c>
      <c s="34" t="s">
        <v>109</v>
      </c>
      <c s="34" t="s">
        <v>1781</v>
      </c>
      <c s="35" t="s">
        <v>51</v>
      </c>
      <c s="6" t="s">
        <v>1782</v>
      </c>
      <c s="36" t="s">
        <v>79</v>
      </c>
      <c s="37">
        <v>39.99</v>
      </c>
      <c s="36">
        <v>0</v>
      </c>
      <c s="36">
        <f>ROUND(G134*H134,6)</f>
      </c>
      <c r="L134" s="38">
        <v>0</v>
      </c>
      <c s="32">
        <f>ROUND(ROUND(L134,2)*ROUND(G134,3),2)</f>
      </c>
      <c s="36" t="s">
        <v>393</v>
      </c>
      <c>
        <f>(M134*21)/100</f>
      </c>
      <c t="s">
        <v>27</v>
      </c>
    </row>
    <row r="135" spans="1:5" ht="12.75">
      <c r="A135" s="35" t="s">
        <v>55</v>
      </c>
      <c r="E135" s="39" t="s">
        <v>51</v>
      </c>
    </row>
    <row r="136" spans="1:5" ht="12.75">
      <c r="A136" s="35" t="s">
        <v>56</v>
      </c>
      <c r="E136" s="40" t="s">
        <v>1773</v>
      </c>
    </row>
    <row r="137" spans="1:5" ht="25.5">
      <c r="A137" t="s">
        <v>57</v>
      </c>
      <c r="E137" s="39" t="s">
        <v>1783</v>
      </c>
    </row>
    <row r="138" spans="1:16" ht="12.75">
      <c r="A138" t="s">
        <v>49</v>
      </c>
      <c s="34" t="s">
        <v>112</v>
      </c>
      <c s="34" t="s">
        <v>1784</v>
      </c>
      <c s="35" t="s">
        <v>51</v>
      </c>
      <c s="6" t="s">
        <v>1785</v>
      </c>
      <c s="36" t="s">
        <v>79</v>
      </c>
      <c s="37">
        <v>39.99</v>
      </c>
      <c s="36">
        <v>0</v>
      </c>
      <c s="36">
        <f>ROUND(G138*H138,6)</f>
      </c>
      <c r="L138" s="38">
        <v>0</v>
      </c>
      <c s="32">
        <f>ROUND(ROUND(L138,2)*ROUND(G138,3),2)</f>
      </c>
      <c s="36" t="s">
        <v>393</v>
      </c>
      <c>
        <f>(M138*21)/100</f>
      </c>
      <c t="s">
        <v>27</v>
      </c>
    </row>
    <row r="139" spans="1:5" ht="12.75">
      <c r="A139" s="35" t="s">
        <v>55</v>
      </c>
      <c r="E139" s="39" t="s">
        <v>51</v>
      </c>
    </row>
    <row r="140" spans="1:5" ht="12.75">
      <c r="A140" s="35" t="s">
        <v>56</v>
      </c>
      <c r="E140" s="40" t="s">
        <v>1773</v>
      </c>
    </row>
    <row r="141" spans="1:5" ht="12.75">
      <c r="A141" t="s">
        <v>57</v>
      </c>
      <c r="E141" s="39" t="s">
        <v>1786</v>
      </c>
    </row>
    <row r="142" spans="1:16" ht="12.75">
      <c r="A142" t="s">
        <v>49</v>
      </c>
      <c s="34" t="s">
        <v>116</v>
      </c>
      <c s="34" t="s">
        <v>1787</v>
      </c>
      <c s="35" t="s">
        <v>51</v>
      </c>
      <c s="6" t="s">
        <v>1788</v>
      </c>
      <c s="36" t="s">
        <v>79</v>
      </c>
      <c s="37">
        <v>39.99</v>
      </c>
      <c s="36">
        <v>0</v>
      </c>
      <c s="36">
        <f>ROUND(G142*H142,6)</f>
      </c>
      <c r="L142" s="38">
        <v>0</v>
      </c>
      <c s="32">
        <f>ROUND(ROUND(L142,2)*ROUND(G142,3),2)</f>
      </c>
      <c s="36" t="s">
        <v>393</v>
      </c>
      <c>
        <f>(M142*21)/100</f>
      </c>
      <c t="s">
        <v>27</v>
      </c>
    </row>
    <row r="143" spans="1:5" ht="12.75">
      <c r="A143" s="35" t="s">
        <v>55</v>
      </c>
      <c r="E143" s="39" t="s">
        <v>51</v>
      </c>
    </row>
    <row r="144" spans="1:5" ht="12.75">
      <c r="A144" s="35" t="s">
        <v>56</v>
      </c>
      <c r="E144" s="40" t="s">
        <v>1773</v>
      </c>
    </row>
    <row r="145" spans="1:5" ht="12.75">
      <c r="A145" t="s">
        <v>57</v>
      </c>
      <c r="E145" s="39" t="s">
        <v>1789</v>
      </c>
    </row>
    <row r="146" spans="1:16" ht="12.75">
      <c r="A146" t="s">
        <v>49</v>
      </c>
      <c s="34" t="s">
        <v>120</v>
      </c>
      <c s="34" t="s">
        <v>1790</v>
      </c>
      <c s="35" t="s">
        <v>51</v>
      </c>
      <c s="6" t="s">
        <v>1791</v>
      </c>
      <c s="36" t="s">
        <v>1692</v>
      </c>
      <c s="37">
        <v>2</v>
      </c>
      <c s="36">
        <v>0</v>
      </c>
      <c s="36">
        <f>ROUND(G146*H146,6)</f>
      </c>
      <c r="L146" s="38">
        <v>0</v>
      </c>
      <c s="32">
        <f>ROUND(ROUND(L146,2)*ROUND(G146,3),2)</f>
      </c>
      <c s="36" t="s">
        <v>393</v>
      </c>
      <c>
        <f>(M146*21)/100</f>
      </c>
      <c t="s">
        <v>27</v>
      </c>
    </row>
    <row r="147" spans="1:5" ht="12.75">
      <c r="A147" s="35" t="s">
        <v>55</v>
      </c>
      <c r="E147" s="39" t="s">
        <v>51</v>
      </c>
    </row>
    <row r="148" spans="1:5" ht="12.75">
      <c r="A148" s="35" t="s">
        <v>56</v>
      </c>
      <c r="E148" s="40" t="s">
        <v>1792</v>
      </c>
    </row>
    <row r="149" spans="1:5" ht="12.75">
      <c r="A149" t="s">
        <v>57</v>
      </c>
      <c r="E149" s="39" t="s">
        <v>1793</v>
      </c>
    </row>
    <row r="150" spans="1:16" ht="12.75">
      <c r="A150" t="s">
        <v>49</v>
      </c>
      <c s="34" t="s">
        <v>125</v>
      </c>
      <c s="34" t="s">
        <v>1794</v>
      </c>
      <c s="35" t="s">
        <v>51</v>
      </c>
      <c s="6" t="s">
        <v>1795</v>
      </c>
      <c s="36" t="s">
        <v>79</v>
      </c>
      <c s="37">
        <v>91.977</v>
      </c>
      <c s="36">
        <v>0</v>
      </c>
      <c s="36">
        <f>ROUND(G150*H150,6)</f>
      </c>
      <c r="L150" s="38">
        <v>0</v>
      </c>
      <c s="32">
        <f>ROUND(ROUND(L150,2)*ROUND(G150,3),2)</f>
      </c>
      <c s="36" t="s">
        <v>393</v>
      </c>
      <c>
        <f>(M150*21)/100</f>
      </c>
      <c t="s">
        <v>27</v>
      </c>
    </row>
    <row r="151" spans="1:5" ht="12.75">
      <c r="A151" s="35" t="s">
        <v>55</v>
      </c>
      <c r="E151" s="39" t="s">
        <v>51</v>
      </c>
    </row>
    <row r="152" spans="1:5" ht="12.75">
      <c r="A152" s="35" t="s">
        <v>56</v>
      </c>
      <c r="E152" s="40" t="s">
        <v>1796</v>
      </c>
    </row>
    <row r="153" spans="1:5" ht="51">
      <c r="A153" t="s">
        <v>57</v>
      </c>
      <c r="E153" s="39" t="s">
        <v>1797</v>
      </c>
    </row>
    <row r="154" spans="1:16" ht="12.75">
      <c r="A154" t="s">
        <v>49</v>
      </c>
      <c s="34" t="s">
        <v>130</v>
      </c>
      <c s="34" t="s">
        <v>1798</v>
      </c>
      <c s="35" t="s">
        <v>51</v>
      </c>
      <c s="6" t="s">
        <v>1799</v>
      </c>
      <c s="36" t="s">
        <v>79</v>
      </c>
      <c s="37">
        <v>5.824</v>
      </c>
      <c s="36">
        <v>0</v>
      </c>
      <c s="36">
        <f>ROUND(G154*H154,6)</f>
      </c>
      <c r="L154" s="38">
        <v>0</v>
      </c>
      <c s="32">
        <f>ROUND(ROUND(L154,2)*ROUND(G154,3),2)</f>
      </c>
      <c s="36" t="s">
        <v>393</v>
      </c>
      <c>
        <f>(M154*21)/100</f>
      </c>
      <c t="s">
        <v>27</v>
      </c>
    </row>
    <row r="155" spans="1:5" ht="12.75">
      <c r="A155" s="35" t="s">
        <v>55</v>
      </c>
      <c r="E155" s="39" t="s">
        <v>51</v>
      </c>
    </row>
    <row r="156" spans="1:5" ht="12.75">
      <c r="A156" s="35" t="s">
        <v>56</v>
      </c>
      <c r="E156" s="40" t="s">
        <v>1800</v>
      </c>
    </row>
    <row r="157" spans="1:5" ht="12.75">
      <c r="A157" t="s">
        <v>57</v>
      </c>
      <c r="E157" s="39" t="s">
        <v>1744</v>
      </c>
    </row>
    <row r="158" spans="1:16" ht="12.75">
      <c r="A158" t="s">
        <v>49</v>
      </c>
      <c s="34" t="s">
        <v>134</v>
      </c>
      <c s="34" t="s">
        <v>1801</v>
      </c>
      <c s="35" t="s">
        <v>51</v>
      </c>
      <c s="6" t="s">
        <v>1802</v>
      </c>
      <c s="36" t="s">
        <v>79</v>
      </c>
      <c s="37">
        <v>5.824</v>
      </c>
      <c s="36">
        <v>0</v>
      </c>
      <c s="36">
        <f>ROUND(G158*H158,6)</f>
      </c>
      <c r="L158" s="38">
        <v>0</v>
      </c>
      <c s="32">
        <f>ROUND(ROUND(L158,2)*ROUND(G158,3),2)</f>
      </c>
      <c s="36" t="s">
        <v>393</v>
      </c>
      <c>
        <f>(M158*21)/100</f>
      </c>
      <c t="s">
        <v>27</v>
      </c>
    </row>
    <row r="159" spans="1:5" ht="12.75">
      <c r="A159" s="35" t="s">
        <v>55</v>
      </c>
      <c r="E159" s="39" t="s">
        <v>51</v>
      </c>
    </row>
    <row r="160" spans="1:5" ht="12.75">
      <c r="A160" s="35" t="s">
        <v>56</v>
      </c>
      <c r="E160" s="40" t="s">
        <v>1800</v>
      </c>
    </row>
    <row r="161" spans="1:5" ht="12.75">
      <c r="A161" t="s">
        <v>57</v>
      </c>
      <c r="E161" s="39" t="s">
        <v>1747</v>
      </c>
    </row>
    <row r="162" spans="1:16" ht="12.75">
      <c r="A162" t="s">
        <v>49</v>
      </c>
      <c s="34" t="s">
        <v>138</v>
      </c>
      <c s="34" t="s">
        <v>1803</v>
      </c>
      <c s="35" t="s">
        <v>51</v>
      </c>
      <c s="6" t="s">
        <v>1804</v>
      </c>
      <c s="36" t="s">
        <v>79</v>
      </c>
      <c s="37">
        <v>37.674</v>
      </c>
      <c s="36">
        <v>0</v>
      </c>
      <c s="36">
        <f>ROUND(G162*H162,6)</f>
      </c>
      <c r="L162" s="38">
        <v>0</v>
      </c>
      <c s="32">
        <f>ROUND(ROUND(L162,2)*ROUND(G162,3),2)</f>
      </c>
      <c s="36" t="s">
        <v>393</v>
      </c>
      <c>
        <f>(M162*21)/100</f>
      </c>
      <c t="s">
        <v>27</v>
      </c>
    </row>
    <row r="163" spans="1:5" ht="12.75">
      <c r="A163" s="35" t="s">
        <v>55</v>
      </c>
      <c r="E163" s="39" t="s">
        <v>51</v>
      </c>
    </row>
    <row r="164" spans="1:5" ht="12.75">
      <c r="A164" s="35" t="s">
        <v>56</v>
      </c>
      <c r="E164" s="40" t="s">
        <v>1805</v>
      </c>
    </row>
    <row r="165" spans="1:5" ht="12.75">
      <c r="A165" t="s">
        <v>57</v>
      </c>
      <c r="E165" s="39" t="s">
        <v>1806</v>
      </c>
    </row>
    <row r="166" spans="1:16" ht="12.75">
      <c r="A166" t="s">
        <v>49</v>
      </c>
      <c s="34" t="s">
        <v>141</v>
      </c>
      <c s="34" t="s">
        <v>1807</v>
      </c>
      <c s="35" t="s">
        <v>51</v>
      </c>
      <c s="6" t="s">
        <v>1808</v>
      </c>
      <c s="36" t="s">
        <v>79</v>
      </c>
      <c s="37">
        <v>37.674</v>
      </c>
      <c s="36">
        <v>0</v>
      </c>
      <c s="36">
        <f>ROUND(G166*H166,6)</f>
      </c>
      <c r="L166" s="38">
        <v>0</v>
      </c>
      <c s="32">
        <f>ROUND(ROUND(L166,2)*ROUND(G166,3),2)</f>
      </c>
      <c s="36" t="s">
        <v>393</v>
      </c>
      <c>
        <f>(M166*21)/100</f>
      </c>
      <c t="s">
        <v>27</v>
      </c>
    </row>
    <row r="167" spans="1:5" ht="12.75">
      <c r="A167" s="35" t="s">
        <v>55</v>
      </c>
      <c r="E167" s="39" t="s">
        <v>51</v>
      </c>
    </row>
    <row r="168" spans="1:5" ht="12.75">
      <c r="A168" s="35" t="s">
        <v>56</v>
      </c>
      <c r="E168" s="40" t="s">
        <v>1805</v>
      </c>
    </row>
    <row r="169" spans="1:5" ht="12.75">
      <c r="A169" t="s">
        <v>57</v>
      </c>
      <c r="E169" s="39" t="s">
        <v>1809</v>
      </c>
    </row>
    <row r="170" spans="1:16" ht="12.75">
      <c r="A170" t="s">
        <v>49</v>
      </c>
      <c s="34" t="s">
        <v>146</v>
      </c>
      <c s="34" t="s">
        <v>1810</v>
      </c>
      <c s="35" t="s">
        <v>51</v>
      </c>
      <c s="6" t="s">
        <v>1811</v>
      </c>
      <c s="36" t="s">
        <v>79</v>
      </c>
      <c s="37">
        <v>37.674</v>
      </c>
      <c s="36">
        <v>0</v>
      </c>
      <c s="36">
        <f>ROUND(G170*H170,6)</f>
      </c>
      <c r="L170" s="38">
        <v>0</v>
      </c>
      <c s="32">
        <f>ROUND(ROUND(L170,2)*ROUND(G170,3),2)</f>
      </c>
      <c s="36" t="s">
        <v>393</v>
      </c>
      <c>
        <f>(M170*21)/100</f>
      </c>
      <c t="s">
        <v>27</v>
      </c>
    </row>
    <row r="171" spans="1:5" ht="12.75">
      <c r="A171" s="35" t="s">
        <v>55</v>
      </c>
      <c r="E171" s="39" t="s">
        <v>51</v>
      </c>
    </row>
    <row r="172" spans="1:5" ht="12.75">
      <c r="A172" s="35" t="s">
        <v>56</v>
      </c>
      <c r="E172" s="40" t="s">
        <v>1805</v>
      </c>
    </row>
    <row r="173" spans="1:5" ht="12.75">
      <c r="A173" t="s">
        <v>57</v>
      </c>
      <c r="E173" s="39" t="s">
        <v>1812</v>
      </c>
    </row>
    <row r="174" spans="1:16" ht="12.75">
      <c r="A174" t="s">
        <v>49</v>
      </c>
      <c s="34" t="s">
        <v>151</v>
      </c>
      <c s="34" t="s">
        <v>1813</v>
      </c>
      <c s="35" t="s">
        <v>51</v>
      </c>
      <c s="6" t="s">
        <v>1814</v>
      </c>
      <c s="36" t="s">
        <v>79</v>
      </c>
      <c s="37">
        <v>37.674</v>
      </c>
      <c s="36">
        <v>0</v>
      </c>
      <c s="36">
        <f>ROUND(G174*H174,6)</f>
      </c>
      <c r="L174" s="38">
        <v>0</v>
      </c>
      <c s="32">
        <f>ROUND(ROUND(L174,2)*ROUND(G174,3),2)</f>
      </c>
      <c s="36" t="s">
        <v>393</v>
      </c>
      <c>
        <f>(M174*21)/100</f>
      </c>
      <c t="s">
        <v>27</v>
      </c>
    </row>
    <row r="175" spans="1:5" ht="12.75">
      <c r="A175" s="35" t="s">
        <v>55</v>
      </c>
      <c r="E175" s="39" t="s">
        <v>51</v>
      </c>
    </row>
    <row r="176" spans="1:5" ht="12.75">
      <c r="A176" s="35" t="s">
        <v>56</v>
      </c>
      <c r="E176" s="40" t="s">
        <v>1805</v>
      </c>
    </row>
    <row r="177" spans="1:5" ht="12.75">
      <c r="A177" t="s">
        <v>57</v>
      </c>
      <c r="E177" s="39" t="s">
        <v>1815</v>
      </c>
    </row>
    <row r="178" spans="1:16" ht="12.75">
      <c r="A178" t="s">
        <v>49</v>
      </c>
      <c s="34" t="s">
        <v>154</v>
      </c>
      <c s="34" t="s">
        <v>1816</v>
      </c>
      <c s="35" t="s">
        <v>51</v>
      </c>
      <c s="6" t="s">
        <v>1817</v>
      </c>
      <c s="36" t="s">
        <v>79</v>
      </c>
      <c s="37">
        <v>37.674</v>
      </c>
      <c s="36">
        <v>0</v>
      </c>
      <c s="36">
        <f>ROUND(G178*H178,6)</f>
      </c>
      <c r="L178" s="38">
        <v>0</v>
      </c>
      <c s="32">
        <f>ROUND(ROUND(L178,2)*ROUND(G178,3),2)</f>
      </c>
      <c s="36" t="s">
        <v>393</v>
      </c>
      <c>
        <f>(M178*21)/100</f>
      </c>
      <c t="s">
        <v>27</v>
      </c>
    </row>
    <row r="179" spans="1:5" ht="12.75">
      <c r="A179" s="35" t="s">
        <v>55</v>
      </c>
      <c r="E179" s="39" t="s">
        <v>51</v>
      </c>
    </row>
    <row r="180" spans="1:5" ht="12.75">
      <c r="A180" s="35" t="s">
        <v>56</v>
      </c>
      <c r="E180" s="40" t="s">
        <v>1805</v>
      </c>
    </row>
    <row r="181" spans="1:5" ht="12.75">
      <c r="A181" t="s">
        <v>57</v>
      </c>
      <c r="E181" s="39" t="s">
        <v>1818</v>
      </c>
    </row>
    <row r="182" spans="1:16" ht="12.75">
      <c r="A182" t="s">
        <v>49</v>
      </c>
      <c s="34" t="s">
        <v>157</v>
      </c>
      <c s="34" t="s">
        <v>1819</v>
      </c>
      <c s="35" t="s">
        <v>51</v>
      </c>
      <c s="6" t="s">
        <v>1820</v>
      </c>
      <c s="36" t="s">
        <v>79</v>
      </c>
      <c s="37">
        <v>37.674</v>
      </c>
      <c s="36">
        <v>0</v>
      </c>
      <c s="36">
        <f>ROUND(G182*H182,6)</f>
      </c>
      <c r="L182" s="38">
        <v>0</v>
      </c>
      <c s="32">
        <f>ROUND(ROUND(L182,2)*ROUND(G182,3),2)</f>
      </c>
      <c s="36" t="s">
        <v>393</v>
      </c>
      <c>
        <f>(M182*21)/100</f>
      </c>
      <c t="s">
        <v>27</v>
      </c>
    </row>
    <row r="183" spans="1:5" ht="12.75">
      <c r="A183" s="35" t="s">
        <v>55</v>
      </c>
      <c r="E183" s="39" t="s">
        <v>51</v>
      </c>
    </row>
    <row r="184" spans="1:5" ht="12.75">
      <c r="A184" s="35" t="s">
        <v>56</v>
      </c>
      <c r="E184" s="40" t="s">
        <v>1805</v>
      </c>
    </row>
    <row r="185" spans="1:5" ht="12.75">
      <c r="A185" t="s">
        <v>57</v>
      </c>
      <c r="E185" s="39" t="s">
        <v>1821</v>
      </c>
    </row>
    <row r="186" spans="1:16" ht="12.75">
      <c r="A186" t="s">
        <v>49</v>
      </c>
      <c s="34" t="s">
        <v>161</v>
      </c>
      <c s="34" t="s">
        <v>1822</v>
      </c>
      <c s="35" t="s">
        <v>51</v>
      </c>
      <c s="6" t="s">
        <v>1823</v>
      </c>
      <c s="36" t="s">
        <v>1692</v>
      </c>
      <c s="37">
        <v>2</v>
      </c>
      <c s="36">
        <v>0</v>
      </c>
      <c s="36">
        <f>ROUND(G186*H186,6)</f>
      </c>
      <c r="L186" s="38">
        <v>0</v>
      </c>
      <c s="32">
        <f>ROUND(ROUND(L186,2)*ROUND(G186,3),2)</f>
      </c>
      <c s="36" t="s">
        <v>393</v>
      </c>
      <c>
        <f>(M186*21)/100</f>
      </c>
      <c t="s">
        <v>27</v>
      </c>
    </row>
    <row r="187" spans="1:5" ht="12.75">
      <c r="A187" s="35" t="s">
        <v>55</v>
      </c>
      <c r="E187" s="39" t="s">
        <v>51</v>
      </c>
    </row>
    <row r="188" spans="1:5" ht="12.75">
      <c r="A188" s="35" t="s">
        <v>56</v>
      </c>
      <c r="E188" s="40" t="s">
        <v>1792</v>
      </c>
    </row>
    <row r="189" spans="1:5" ht="12.75">
      <c r="A189" t="s">
        <v>57</v>
      </c>
      <c r="E189" s="39" t="s">
        <v>1824</v>
      </c>
    </row>
    <row r="190" spans="1:16" ht="12.75">
      <c r="A190" t="s">
        <v>49</v>
      </c>
      <c s="34" t="s">
        <v>165</v>
      </c>
      <c s="34" t="s">
        <v>1825</v>
      </c>
      <c s="35" t="s">
        <v>51</v>
      </c>
      <c s="6" t="s">
        <v>1826</v>
      </c>
      <c s="36" t="s">
        <v>1692</v>
      </c>
      <c s="37">
        <v>2</v>
      </c>
      <c s="36">
        <v>0</v>
      </c>
      <c s="36">
        <f>ROUND(G190*H190,6)</f>
      </c>
      <c r="L190" s="38">
        <v>0</v>
      </c>
      <c s="32">
        <f>ROUND(ROUND(L190,2)*ROUND(G190,3),2)</f>
      </c>
      <c s="36" t="s">
        <v>393</v>
      </c>
      <c>
        <f>(M190*21)/100</f>
      </c>
      <c t="s">
        <v>27</v>
      </c>
    </row>
    <row r="191" spans="1:5" ht="12.75">
      <c r="A191" s="35" t="s">
        <v>55</v>
      </c>
      <c r="E191" s="39" t="s">
        <v>51</v>
      </c>
    </row>
    <row r="192" spans="1:5" ht="12.75">
      <c r="A192" s="35" t="s">
        <v>56</v>
      </c>
      <c r="E192" s="40" t="s">
        <v>1792</v>
      </c>
    </row>
    <row r="193" spans="1:5" ht="12.75">
      <c r="A193" t="s">
        <v>57</v>
      </c>
      <c r="E193" s="39" t="s">
        <v>1827</v>
      </c>
    </row>
    <row r="194" spans="1:16" ht="12.75">
      <c r="A194" t="s">
        <v>49</v>
      </c>
      <c s="34" t="s">
        <v>169</v>
      </c>
      <c s="34" t="s">
        <v>1828</v>
      </c>
      <c s="35" t="s">
        <v>51</v>
      </c>
      <c s="6" t="s">
        <v>1829</v>
      </c>
      <c s="36" t="s">
        <v>1692</v>
      </c>
      <c s="37">
        <v>2</v>
      </c>
      <c s="36">
        <v>0</v>
      </c>
      <c s="36">
        <f>ROUND(G194*H194,6)</f>
      </c>
      <c r="L194" s="38">
        <v>0</v>
      </c>
      <c s="32">
        <f>ROUND(ROUND(L194,2)*ROUND(G194,3),2)</f>
      </c>
      <c s="36" t="s">
        <v>393</v>
      </c>
      <c>
        <f>(M194*21)/100</f>
      </c>
      <c t="s">
        <v>27</v>
      </c>
    </row>
    <row r="195" spans="1:5" ht="12.75">
      <c r="A195" s="35" t="s">
        <v>55</v>
      </c>
      <c r="E195" s="39" t="s">
        <v>51</v>
      </c>
    </row>
    <row r="196" spans="1:5" ht="12.75">
      <c r="A196" s="35" t="s">
        <v>56</v>
      </c>
      <c r="E196" s="40" t="s">
        <v>1792</v>
      </c>
    </row>
    <row r="197" spans="1:5" ht="12.75">
      <c r="A197" t="s">
        <v>57</v>
      </c>
      <c r="E197" s="39" t="s">
        <v>1830</v>
      </c>
    </row>
    <row r="198" spans="1:13" ht="12.75">
      <c r="A198" t="s">
        <v>46</v>
      </c>
      <c r="C198" s="31" t="s">
        <v>1831</v>
      </c>
      <c r="E198" s="33" t="s">
        <v>1832</v>
      </c>
      <c r="J198" s="32">
        <f>0</f>
      </c>
      <c s="32">
        <f>0</f>
      </c>
      <c s="32">
        <f>0+L199+L203+L207+L211+L215+L219+L223+L227+L231+L235</f>
      </c>
      <c s="32">
        <f>0+M199+M203+M207+M211+M215+M219+M223+M227+M231+M235</f>
      </c>
    </row>
    <row r="199" spans="1:16" ht="12.75">
      <c r="A199" t="s">
        <v>49</v>
      </c>
      <c s="34" t="s">
        <v>206</v>
      </c>
      <c s="34" t="s">
        <v>1833</v>
      </c>
      <c s="35" t="s">
        <v>51</v>
      </c>
      <c s="6" t="s">
        <v>1834</v>
      </c>
      <c s="36" t="s">
        <v>672</v>
      </c>
      <c s="37">
        <v>7982</v>
      </c>
      <c s="36">
        <v>0</v>
      </c>
      <c s="36">
        <f>ROUND(G199*H199,6)</f>
      </c>
      <c r="L199" s="38">
        <v>0</v>
      </c>
      <c s="32">
        <f>ROUND(ROUND(L199,2)*ROUND(G199,3),2)</f>
      </c>
      <c s="36" t="s">
        <v>393</v>
      </c>
      <c>
        <f>(M199*21)/100</f>
      </c>
      <c t="s">
        <v>27</v>
      </c>
    </row>
    <row r="200" spans="1:5" ht="12.75">
      <c r="A200" s="35" t="s">
        <v>55</v>
      </c>
      <c r="E200" s="39" t="s">
        <v>51</v>
      </c>
    </row>
    <row r="201" spans="1:5" ht="12.75">
      <c r="A201" s="35" t="s">
        <v>56</v>
      </c>
      <c r="E201" s="40" t="s">
        <v>1729</v>
      </c>
    </row>
    <row r="202" spans="1:5" ht="12.75">
      <c r="A202" t="s">
        <v>57</v>
      </c>
      <c r="E202" s="39" t="s">
        <v>51</v>
      </c>
    </row>
    <row r="203" spans="1:16" ht="12.75">
      <c r="A203" t="s">
        <v>49</v>
      </c>
      <c s="34" t="s">
        <v>210</v>
      </c>
      <c s="34" t="s">
        <v>1835</v>
      </c>
      <c s="35" t="s">
        <v>51</v>
      </c>
      <c s="6" t="s">
        <v>1836</v>
      </c>
      <c s="36" t="s">
        <v>672</v>
      </c>
      <c s="37">
        <v>7982</v>
      </c>
      <c s="36">
        <v>0</v>
      </c>
      <c s="36">
        <f>ROUND(G203*H203,6)</f>
      </c>
      <c r="L203" s="38">
        <v>0</v>
      </c>
      <c s="32">
        <f>ROUND(ROUND(L203,2)*ROUND(G203,3),2)</f>
      </c>
      <c s="36" t="s">
        <v>393</v>
      </c>
      <c>
        <f>(M203*21)/100</f>
      </c>
      <c t="s">
        <v>27</v>
      </c>
    </row>
    <row r="204" spans="1:5" ht="12.75">
      <c r="A204" s="35" t="s">
        <v>55</v>
      </c>
      <c r="E204" s="39" t="s">
        <v>51</v>
      </c>
    </row>
    <row r="205" spans="1:5" ht="12.75">
      <c r="A205" s="35" t="s">
        <v>56</v>
      </c>
      <c r="E205" s="40" t="s">
        <v>1729</v>
      </c>
    </row>
    <row r="206" spans="1:5" ht="12.75">
      <c r="A206" t="s">
        <v>57</v>
      </c>
      <c r="E206" s="39" t="s">
        <v>51</v>
      </c>
    </row>
    <row r="207" spans="1:16" ht="12.75">
      <c r="A207" t="s">
        <v>49</v>
      </c>
      <c s="34" t="s">
        <v>214</v>
      </c>
      <c s="34" t="s">
        <v>1837</v>
      </c>
      <c s="35" t="s">
        <v>51</v>
      </c>
      <c s="6" t="s">
        <v>1838</v>
      </c>
      <c s="36" t="s">
        <v>672</v>
      </c>
      <c s="37">
        <v>7982</v>
      </c>
      <c s="36">
        <v>0</v>
      </c>
      <c s="36">
        <f>ROUND(G207*H207,6)</f>
      </c>
      <c r="L207" s="38">
        <v>0</v>
      </c>
      <c s="32">
        <f>ROUND(ROUND(L207,2)*ROUND(G207,3),2)</f>
      </c>
      <c s="36" t="s">
        <v>393</v>
      </c>
      <c>
        <f>(M207*21)/100</f>
      </c>
      <c t="s">
        <v>27</v>
      </c>
    </row>
    <row r="208" spans="1:5" ht="12.75">
      <c r="A208" s="35" t="s">
        <v>55</v>
      </c>
      <c r="E208" s="39" t="s">
        <v>51</v>
      </c>
    </row>
    <row r="209" spans="1:5" ht="12.75">
      <c r="A209" s="35" t="s">
        <v>56</v>
      </c>
      <c r="E209" s="40" t="s">
        <v>1729</v>
      </c>
    </row>
    <row r="210" spans="1:5" ht="12.75">
      <c r="A210" t="s">
        <v>57</v>
      </c>
      <c r="E210" s="39" t="s">
        <v>51</v>
      </c>
    </row>
    <row r="211" spans="1:16" ht="25.5">
      <c r="A211" t="s">
        <v>49</v>
      </c>
      <c s="34" t="s">
        <v>218</v>
      </c>
      <c s="34" t="s">
        <v>1839</v>
      </c>
      <c s="35" t="s">
        <v>51</v>
      </c>
      <c s="6" t="s">
        <v>1840</v>
      </c>
      <c s="36" t="s">
        <v>79</v>
      </c>
      <c s="37">
        <v>265.7</v>
      </c>
      <c s="36">
        <v>0</v>
      </c>
      <c s="36">
        <f>ROUND(G211*H211,6)</f>
      </c>
      <c r="L211" s="38">
        <v>0</v>
      </c>
      <c s="32">
        <f>ROUND(ROUND(L211,2)*ROUND(G211,3),2)</f>
      </c>
      <c s="36" t="s">
        <v>393</v>
      </c>
      <c>
        <f>(M211*21)/100</f>
      </c>
      <c t="s">
        <v>27</v>
      </c>
    </row>
    <row r="212" spans="1:5" ht="12.75">
      <c r="A212" s="35" t="s">
        <v>55</v>
      </c>
      <c r="E212" s="39" t="s">
        <v>51</v>
      </c>
    </row>
    <row r="213" spans="1:5" ht="12.75">
      <c r="A213" s="35" t="s">
        <v>56</v>
      </c>
      <c r="E213" s="40" t="s">
        <v>1729</v>
      </c>
    </row>
    <row r="214" spans="1:5" ht="12.75">
      <c r="A214" t="s">
        <v>57</v>
      </c>
      <c r="E214" s="39" t="s">
        <v>51</v>
      </c>
    </row>
    <row r="215" spans="1:16" ht="12.75">
      <c r="A215" t="s">
        <v>49</v>
      </c>
      <c s="34" t="s">
        <v>222</v>
      </c>
      <c s="34" t="s">
        <v>1841</v>
      </c>
      <c s="35" t="s">
        <v>51</v>
      </c>
      <c s="6" t="s">
        <v>1842</v>
      </c>
      <c s="36" t="s">
        <v>79</v>
      </c>
      <c s="37">
        <v>265.7</v>
      </c>
      <c s="36">
        <v>0</v>
      </c>
      <c s="36">
        <f>ROUND(G215*H215,6)</f>
      </c>
      <c r="L215" s="38">
        <v>0</v>
      </c>
      <c s="32">
        <f>ROUND(ROUND(L215,2)*ROUND(G215,3),2)</f>
      </c>
      <c s="36" t="s">
        <v>393</v>
      </c>
      <c>
        <f>(M215*21)/100</f>
      </c>
      <c t="s">
        <v>27</v>
      </c>
    </row>
    <row r="216" spans="1:5" ht="12.75">
      <c r="A216" s="35" t="s">
        <v>55</v>
      </c>
      <c r="E216" s="39" t="s">
        <v>51</v>
      </c>
    </row>
    <row r="217" spans="1:5" ht="12.75">
      <c r="A217" s="35" t="s">
        <v>56</v>
      </c>
      <c r="E217" s="40" t="s">
        <v>1729</v>
      </c>
    </row>
    <row r="218" spans="1:5" ht="12.75">
      <c r="A218" t="s">
        <v>57</v>
      </c>
      <c r="E218" s="39" t="s">
        <v>51</v>
      </c>
    </row>
    <row r="219" spans="1:16" ht="12.75">
      <c r="A219" t="s">
        <v>49</v>
      </c>
      <c s="34" t="s">
        <v>226</v>
      </c>
      <c s="34" t="s">
        <v>1843</v>
      </c>
      <c s="35" t="s">
        <v>51</v>
      </c>
      <c s="6" t="s">
        <v>1844</v>
      </c>
      <c s="36" t="s">
        <v>79</v>
      </c>
      <c s="37">
        <v>265.7</v>
      </c>
      <c s="36">
        <v>0</v>
      </c>
      <c s="36">
        <f>ROUND(G219*H219,6)</f>
      </c>
      <c r="L219" s="38">
        <v>0</v>
      </c>
      <c s="32">
        <f>ROUND(ROUND(L219,2)*ROUND(G219,3),2)</f>
      </c>
      <c s="36" t="s">
        <v>393</v>
      </c>
      <c>
        <f>(M219*21)/100</f>
      </c>
      <c t="s">
        <v>27</v>
      </c>
    </row>
    <row r="220" spans="1:5" ht="12.75">
      <c r="A220" s="35" t="s">
        <v>55</v>
      </c>
      <c r="E220" s="39" t="s">
        <v>51</v>
      </c>
    </row>
    <row r="221" spans="1:5" ht="12.75">
      <c r="A221" s="35" t="s">
        <v>56</v>
      </c>
      <c r="E221" s="40" t="s">
        <v>1729</v>
      </c>
    </row>
    <row r="222" spans="1:5" ht="12.75">
      <c r="A222" t="s">
        <v>57</v>
      </c>
      <c r="E222" s="39" t="s">
        <v>51</v>
      </c>
    </row>
    <row r="223" spans="1:16" ht="25.5">
      <c r="A223" t="s">
        <v>49</v>
      </c>
      <c s="34" t="s">
        <v>230</v>
      </c>
      <c s="34" t="s">
        <v>1845</v>
      </c>
      <c s="35" t="s">
        <v>51</v>
      </c>
      <c s="6" t="s">
        <v>1846</v>
      </c>
      <c s="36" t="s">
        <v>1692</v>
      </c>
      <c s="37">
        <v>60</v>
      </c>
      <c s="36">
        <v>0</v>
      </c>
      <c s="36">
        <f>ROUND(G223*H223,6)</f>
      </c>
      <c r="L223" s="38">
        <v>0</v>
      </c>
      <c s="32">
        <f>ROUND(ROUND(L223,2)*ROUND(G223,3),2)</f>
      </c>
      <c s="36" t="s">
        <v>393</v>
      </c>
      <c>
        <f>(M223*21)/100</f>
      </c>
      <c t="s">
        <v>27</v>
      </c>
    </row>
    <row r="224" spans="1:5" ht="12.75">
      <c r="A224" s="35" t="s">
        <v>55</v>
      </c>
      <c r="E224" s="39" t="s">
        <v>51</v>
      </c>
    </row>
    <row r="225" spans="1:5" ht="12.75">
      <c r="A225" s="35" t="s">
        <v>56</v>
      </c>
      <c r="E225" s="40" t="s">
        <v>1847</v>
      </c>
    </row>
    <row r="226" spans="1:5" ht="12.75">
      <c r="A226" t="s">
        <v>57</v>
      </c>
      <c r="E226" s="39" t="s">
        <v>51</v>
      </c>
    </row>
    <row r="227" spans="1:16" ht="12.75">
      <c r="A227" t="s">
        <v>49</v>
      </c>
      <c s="34" t="s">
        <v>234</v>
      </c>
      <c s="34" t="s">
        <v>1848</v>
      </c>
      <c s="35" t="s">
        <v>51</v>
      </c>
      <c s="6" t="s">
        <v>1849</v>
      </c>
      <c s="36" t="s">
        <v>1692</v>
      </c>
      <c s="37">
        <v>6</v>
      </c>
      <c s="36">
        <v>0</v>
      </c>
      <c s="36">
        <f>ROUND(G227*H227,6)</f>
      </c>
      <c r="L227" s="38">
        <v>0</v>
      </c>
      <c s="32">
        <f>ROUND(ROUND(L227,2)*ROUND(G227,3),2)</f>
      </c>
      <c s="36" t="s">
        <v>393</v>
      </c>
      <c>
        <f>(M227*21)/100</f>
      </c>
      <c t="s">
        <v>27</v>
      </c>
    </row>
    <row r="228" spans="1:5" ht="12.75">
      <c r="A228" s="35" t="s">
        <v>55</v>
      </c>
      <c r="E228" s="39" t="s">
        <v>51</v>
      </c>
    </row>
    <row r="229" spans="1:5" ht="12.75">
      <c r="A229" s="35" t="s">
        <v>56</v>
      </c>
      <c r="E229" s="40" t="s">
        <v>1850</v>
      </c>
    </row>
    <row r="230" spans="1:5" ht="12.75">
      <c r="A230" t="s">
        <v>57</v>
      </c>
      <c r="E230" s="39" t="s">
        <v>51</v>
      </c>
    </row>
    <row r="231" spans="1:16" ht="12.75">
      <c r="A231" t="s">
        <v>49</v>
      </c>
      <c s="34" t="s">
        <v>238</v>
      </c>
      <c s="34" t="s">
        <v>1851</v>
      </c>
      <c s="35" t="s">
        <v>51</v>
      </c>
      <c s="6" t="s">
        <v>1852</v>
      </c>
      <c s="36" t="s">
        <v>1703</v>
      </c>
      <c s="37">
        <v>1</v>
      </c>
      <c s="36">
        <v>0</v>
      </c>
      <c s="36">
        <f>ROUND(G231*H231,6)</f>
      </c>
      <c r="L231" s="38">
        <v>0</v>
      </c>
      <c s="32">
        <f>ROUND(ROUND(L231,2)*ROUND(G231,3),2)</f>
      </c>
      <c s="36" t="s">
        <v>393</v>
      </c>
      <c>
        <f>(M231*21)/100</f>
      </c>
      <c t="s">
        <v>27</v>
      </c>
    </row>
    <row r="232" spans="1:5" ht="12.75">
      <c r="A232" s="35" t="s">
        <v>55</v>
      </c>
      <c r="E232" s="39" t="s">
        <v>51</v>
      </c>
    </row>
    <row r="233" spans="1:5" ht="12.75">
      <c r="A233" s="35" t="s">
        <v>56</v>
      </c>
      <c r="E233" s="40" t="s">
        <v>1704</v>
      </c>
    </row>
    <row r="234" spans="1:5" ht="12.75">
      <c r="A234" t="s">
        <v>57</v>
      </c>
      <c r="E234" s="39" t="s">
        <v>51</v>
      </c>
    </row>
    <row r="235" spans="1:16" ht="12.75">
      <c r="A235" t="s">
        <v>49</v>
      </c>
      <c s="34" t="s">
        <v>242</v>
      </c>
      <c s="34" t="s">
        <v>1853</v>
      </c>
      <c s="35" t="s">
        <v>51</v>
      </c>
      <c s="6" t="s">
        <v>1854</v>
      </c>
      <c s="36" t="s">
        <v>1692</v>
      </c>
      <c s="37">
        <v>1</v>
      </c>
      <c s="36">
        <v>0</v>
      </c>
      <c s="36">
        <f>ROUND(G235*H235,6)</f>
      </c>
      <c r="L235" s="38">
        <v>0</v>
      </c>
      <c s="32">
        <f>ROUND(ROUND(L235,2)*ROUND(G235,3),2)</f>
      </c>
      <c s="36" t="s">
        <v>393</v>
      </c>
      <c>
        <f>(M235*21)/100</f>
      </c>
      <c t="s">
        <v>27</v>
      </c>
    </row>
    <row r="236" spans="1:5" ht="12.75">
      <c r="A236" s="35" t="s">
        <v>55</v>
      </c>
      <c r="E236" s="39" t="s">
        <v>51</v>
      </c>
    </row>
    <row r="237" spans="1:5" ht="12.75">
      <c r="A237" s="35" t="s">
        <v>56</v>
      </c>
      <c r="E237" s="40" t="s">
        <v>1704</v>
      </c>
    </row>
    <row r="238" spans="1:5" ht="12.75">
      <c r="A238" t="s">
        <v>57</v>
      </c>
      <c r="E238" s="39" t="s">
        <v>1855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1648</v>
      </c>
      <c s="41">
        <f>Rekapitulace!C30</f>
      </c>
      <c s="20" t="s">
        <v>0</v>
      </c>
      <c t="s">
        <v>23</v>
      </c>
      <c t="s">
        <v>27</v>
      </c>
    </row>
    <row r="4" spans="1:16" ht="32" customHeight="1">
      <c r="A4" s="24" t="s">
        <v>20</v>
      </c>
      <c s="25" t="s">
        <v>28</v>
      </c>
      <c s="27" t="s">
        <v>1648</v>
      </c>
      <c r="E4" s="26" t="s">
        <v>1649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1858</v>
      </c>
      <c r="E8" s="30" t="s">
        <v>1857</v>
      </c>
      <c r="J8" s="29">
        <f>0+J9+J34+J67+J88+J97+J102+J111</f>
      </c>
      <c s="29">
        <f>0+K9+K34+K67+K88+K97+K102+K111</f>
      </c>
      <c s="29">
        <f>0+L9+L34+L67+L88+L97+L102+L111</f>
      </c>
      <c s="29">
        <f>0+M9+M34+M67+M88+M97+M102+M111</f>
      </c>
    </row>
    <row r="9" spans="1:13" ht="12.75">
      <c r="A9" t="s">
        <v>46</v>
      </c>
      <c r="C9" s="31" t="s">
        <v>47</v>
      </c>
      <c r="E9" s="33" t="s">
        <v>435</v>
      </c>
      <c r="J9" s="32">
        <f>0</f>
      </c>
      <c s="32">
        <f>0</f>
      </c>
      <c s="32">
        <f>0+L10+L14+L18+L22+L26+L30</f>
      </c>
      <c s="32">
        <f>0+M10+M14+M18+M22+M26+M30</f>
      </c>
    </row>
    <row r="10" spans="1:16" ht="25.5">
      <c r="A10" t="s">
        <v>49</v>
      </c>
      <c s="34" t="s">
        <v>47</v>
      </c>
      <c s="34" t="s">
        <v>1859</v>
      </c>
      <c s="35" t="s">
        <v>51</v>
      </c>
      <c s="6" t="s">
        <v>1860</v>
      </c>
      <c s="36" t="s">
        <v>104</v>
      </c>
      <c s="37">
        <v>107.555</v>
      </c>
      <c s="36">
        <v>0</v>
      </c>
      <c s="36">
        <f>ROUND(G10*H10,6)</f>
      </c>
      <c r="L10" s="38">
        <v>0</v>
      </c>
      <c s="32">
        <f>ROUND(ROUND(L10,2)*ROUND(G10,3),2)</f>
      </c>
      <c s="36" t="s">
        <v>1861</v>
      </c>
      <c>
        <f>(M10*21)/100</f>
      </c>
      <c t="s">
        <v>27</v>
      </c>
    </row>
    <row r="11" spans="1:5" ht="51">
      <c r="A11" s="35" t="s">
        <v>55</v>
      </c>
      <c r="E11" s="39" t="s">
        <v>1862</v>
      </c>
    </row>
    <row r="12" spans="1:5" ht="25.5">
      <c r="A12" s="35" t="s">
        <v>56</v>
      </c>
      <c r="E12" s="40" t="s">
        <v>1863</v>
      </c>
    </row>
    <row r="13" spans="1:5" ht="12.75">
      <c r="A13" t="s">
        <v>57</v>
      </c>
      <c r="E13" s="39" t="s">
        <v>444</v>
      </c>
    </row>
    <row r="14" spans="1:16" ht="25.5">
      <c r="A14" t="s">
        <v>49</v>
      </c>
      <c s="34" t="s">
        <v>27</v>
      </c>
      <c s="34" t="s">
        <v>1864</v>
      </c>
      <c s="35" t="s">
        <v>51</v>
      </c>
      <c s="6" t="s">
        <v>1865</v>
      </c>
      <c s="36" t="s">
        <v>104</v>
      </c>
      <c s="37">
        <v>107.555</v>
      </c>
      <c s="36">
        <v>0</v>
      </c>
      <c s="36">
        <f>ROUND(G14*H14,6)</f>
      </c>
      <c r="L14" s="38">
        <v>0</v>
      </c>
      <c s="32">
        <f>ROUND(ROUND(L14,2)*ROUND(G14,3),2)</f>
      </c>
      <c s="36" t="s">
        <v>1861</v>
      </c>
      <c>
        <f>(M14*21)/100</f>
      </c>
      <c t="s">
        <v>27</v>
      </c>
    </row>
    <row r="15" spans="1:5" ht="51">
      <c r="A15" s="35" t="s">
        <v>55</v>
      </c>
      <c r="E15" s="39" t="s">
        <v>1862</v>
      </c>
    </row>
    <row r="16" spans="1:5" ht="25.5">
      <c r="A16" s="35" t="s">
        <v>56</v>
      </c>
      <c r="E16" s="40" t="s">
        <v>1863</v>
      </c>
    </row>
    <row r="17" spans="1:5" ht="12.75">
      <c r="A17" t="s">
        <v>57</v>
      </c>
      <c r="E17" s="39" t="s">
        <v>444</v>
      </c>
    </row>
    <row r="18" spans="1:16" ht="25.5">
      <c r="A18" t="s">
        <v>49</v>
      </c>
      <c s="34" t="s">
        <v>26</v>
      </c>
      <c s="34" t="s">
        <v>1866</v>
      </c>
      <c s="35" t="s">
        <v>51</v>
      </c>
      <c s="6" t="s">
        <v>1867</v>
      </c>
      <c s="36" t="s">
        <v>104</v>
      </c>
      <c s="37">
        <v>107.555</v>
      </c>
      <c s="36">
        <v>0</v>
      </c>
      <c s="36">
        <f>ROUND(G18*H18,6)</f>
      </c>
      <c r="L18" s="38">
        <v>0</v>
      </c>
      <c s="32">
        <f>ROUND(ROUND(L18,2)*ROUND(G18,3),2)</f>
      </c>
      <c s="36" t="s">
        <v>1861</v>
      </c>
      <c>
        <f>(M18*21)/100</f>
      </c>
      <c t="s">
        <v>27</v>
      </c>
    </row>
    <row r="19" spans="1:5" ht="51">
      <c r="A19" s="35" t="s">
        <v>55</v>
      </c>
      <c r="E19" s="39" t="s">
        <v>1862</v>
      </c>
    </row>
    <row r="20" spans="1:5" ht="25.5">
      <c r="A20" s="35" t="s">
        <v>56</v>
      </c>
      <c r="E20" s="40" t="s">
        <v>1863</v>
      </c>
    </row>
    <row r="21" spans="1:5" ht="12.75">
      <c r="A21" t="s">
        <v>57</v>
      </c>
      <c r="E21" s="39" t="s">
        <v>444</v>
      </c>
    </row>
    <row r="22" spans="1:16" ht="25.5">
      <c r="A22" t="s">
        <v>49</v>
      </c>
      <c s="34" t="s">
        <v>63</v>
      </c>
      <c s="34" t="s">
        <v>1868</v>
      </c>
      <c s="35" t="s">
        <v>51</v>
      </c>
      <c s="6" t="s">
        <v>1867</v>
      </c>
      <c s="36" t="s">
        <v>104</v>
      </c>
      <c s="37">
        <v>537.775</v>
      </c>
      <c s="36">
        <v>0</v>
      </c>
      <c s="36">
        <f>ROUND(G22*H22,6)</f>
      </c>
      <c r="L22" s="38">
        <v>0</v>
      </c>
      <c s="32">
        <f>ROUND(ROUND(L22,2)*ROUND(G22,3),2)</f>
      </c>
      <c s="36" t="s">
        <v>1861</v>
      </c>
      <c>
        <f>(M22*21)/100</f>
      </c>
      <c t="s">
        <v>27</v>
      </c>
    </row>
    <row r="23" spans="1:5" ht="12.75">
      <c r="A23" s="35" t="s">
        <v>55</v>
      </c>
      <c r="E23" s="39" t="s">
        <v>51</v>
      </c>
    </row>
    <row r="24" spans="1:5" ht="12.75">
      <c r="A24" s="35" t="s">
        <v>56</v>
      </c>
      <c r="E24" s="40" t="s">
        <v>1869</v>
      </c>
    </row>
    <row r="25" spans="1:5" ht="12.75">
      <c r="A25" t="s">
        <v>57</v>
      </c>
      <c r="E25" s="39" t="s">
        <v>444</v>
      </c>
    </row>
    <row r="26" spans="1:16" ht="25.5">
      <c r="A26" t="s">
        <v>49</v>
      </c>
      <c s="34" t="s">
        <v>66</v>
      </c>
      <c s="34" t="s">
        <v>1870</v>
      </c>
      <c s="35" t="s">
        <v>51</v>
      </c>
      <c s="6" t="s">
        <v>1871</v>
      </c>
      <c s="36" t="s">
        <v>104</v>
      </c>
      <c s="37">
        <v>22.968</v>
      </c>
      <c s="36">
        <v>0</v>
      </c>
      <c s="36">
        <f>ROUND(G26*H26,6)</f>
      </c>
      <c r="L26" s="38">
        <v>0</v>
      </c>
      <c s="32">
        <f>ROUND(ROUND(L26,2)*ROUND(G26,3),2)</f>
      </c>
      <c s="36" t="s">
        <v>1861</v>
      </c>
      <c>
        <f>(M26*21)/100</f>
      </c>
      <c t="s">
        <v>27</v>
      </c>
    </row>
    <row r="27" spans="1:5" ht="38.25">
      <c r="A27" s="35" t="s">
        <v>55</v>
      </c>
      <c r="E27" s="39" t="s">
        <v>1872</v>
      </c>
    </row>
    <row r="28" spans="1:5" ht="12.75">
      <c r="A28" s="35" t="s">
        <v>56</v>
      </c>
      <c r="E28" s="40" t="s">
        <v>1873</v>
      </c>
    </row>
    <row r="29" spans="1:5" ht="12.75">
      <c r="A29" t="s">
        <v>57</v>
      </c>
      <c r="E29" s="39" t="s">
        <v>444</v>
      </c>
    </row>
    <row r="30" spans="1:16" ht="25.5">
      <c r="A30" t="s">
        <v>49</v>
      </c>
      <c s="34" t="s">
        <v>69</v>
      </c>
      <c s="34" t="s">
        <v>1874</v>
      </c>
      <c s="35" t="s">
        <v>51</v>
      </c>
      <c s="6" t="s">
        <v>1860</v>
      </c>
      <c s="36" t="s">
        <v>104</v>
      </c>
      <c s="37">
        <v>22.968</v>
      </c>
      <c s="36">
        <v>0</v>
      </c>
      <c s="36">
        <f>ROUND(G30*H30,6)</f>
      </c>
      <c r="L30" s="38">
        <v>0</v>
      </c>
      <c s="32">
        <f>ROUND(ROUND(L30,2)*ROUND(G30,3),2)</f>
      </c>
      <c s="36" t="s">
        <v>1861</v>
      </c>
      <c>
        <f>(M30*21)/100</f>
      </c>
      <c t="s">
        <v>27</v>
      </c>
    </row>
    <row r="31" spans="1:5" ht="38.25">
      <c r="A31" s="35" t="s">
        <v>55</v>
      </c>
      <c r="E31" s="39" t="s">
        <v>1872</v>
      </c>
    </row>
    <row r="32" spans="1:5" ht="12.75">
      <c r="A32" s="35" t="s">
        <v>56</v>
      </c>
      <c r="E32" s="40" t="s">
        <v>1873</v>
      </c>
    </row>
    <row r="33" spans="1:5" ht="12.75">
      <c r="A33" t="s">
        <v>57</v>
      </c>
      <c r="E33" s="39" t="s">
        <v>444</v>
      </c>
    </row>
    <row r="34" spans="1:13" ht="12.75">
      <c r="A34" t="s">
        <v>46</v>
      </c>
      <c r="C34" s="31" t="s">
        <v>81</v>
      </c>
      <c r="E34" s="33" t="s">
        <v>1875</v>
      </c>
      <c r="J34" s="32">
        <f>0</f>
      </c>
      <c s="32">
        <f>0</f>
      </c>
      <c s="32">
        <f>0+L35+L39+L43+L47+L51+L55+L59+L63</f>
      </c>
      <c s="32">
        <f>0+M35+M39+M43+M47+M51+M55+M59+M63</f>
      </c>
    </row>
    <row r="35" spans="1:16" ht="25.5">
      <c r="A35" t="s">
        <v>49</v>
      </c>
      <c s="34" t="s">
        <v>72</v>
      </c>
      <c s="34" t="s">
        <v>1876</v>
      </c>
      <c s="35" t="s">
        <v>51</v>
      </c>
      <c s="6" t="s">
        <v>1877</v>
      </c>
      <c s="36" t="s">
        <v>1073</v>
      </c>
      <c s="37">
        <v>1</v>
      </c>
      <c s="36">
        <v>0</v>
      </c>
      <c s="36">
        <f>ROUND(G35*H35,6)</f>
      </c>
      <c r="L35" s="38">
        <v>0</v>
      </c>
      <c s="32">
        <f>ROUND(ROUND(L35,2)*ROUND(G35,3),2)</f>
      </c>
      <c s="36" t="s">
        <v>1861</v>
      </c>
      <c>
        <f>(M35*21)/100</f>
      </c>
      <c t="s">
        <v>27</v>
      </c>
    </row>
    <row r="36" spans="1:5" ht="12.75">
      <c r="A36" s="35" t="s">
        <v>55</v>
      </c>
      <c r="E36" s="39" t="s">
        <v>51</v>
      </c>
    </row>
    <row r="37" spans="1:5" ht="12.75">
      <c r="A37" s="35" t="s">
        <v>56</v>
      </c>
      <c r="E37" s="40" t="s">
        <v>51</v>
      </c>
    </row>
    <row r="38" spans="1:5" ht="12.75">
      <c r="A38" t="s">
        <v>57</v>
      </c>
      <c r="E38" s="39" t="s">
        <v>444</v>
      </c>
    </row>
    <row r="39" spans="1:16" ht="12.75">
      <c r="A39" t="s">
        <v>49</v>
      </c>
      <c s="34" t="s">
        <v>76</v>
      </c>
      <c s="34" t="s">
        <v>1878</v>
      </c>
      <c s="35" t="s">
        <v>51</v>
      </c>
      <c s="6" t="s">
        <v>1879</v>
      </c>
      <c s="36" t="s">
        <v>1073</v>
      </c>
      <c s="37">
        <v>1</v>
      </c>
      <c s="36">
        <v>0</v>
      </c>
      <c s="36">
        <f>ROUND(G39*H39,6)</f>
      </c>
      <c r="L39" s="38">
        <v>0</v>
      </c>
      <c s="32">
        <f>ROUND(ROUND(L39,2)*ROUND(G39,3),2)</f>
      </c>
      <c s="36" t="s">
        <v>1861</v>
      </c>
      <c>
        <f>(M39*21)/100</f>
      </c>
      <c t="s">
        <v>27</v>
      </c>
    </row>
    <row r="40" spans="1:5" ht="38.25">
      <c r="A40" s="35" t="s">
        <v>55</v>
      </c>
      <c r="E40" s="39" t="s">
        <v>1880</v>
      </c>
    </row>
    <row r="41" spans="1:5" ht="12.75">
      <c r="A41" s="35" t="s">
        <v>56</v>
      </c>
      <c r="E41" s="40" t="s">
        <v>51</v>
      </c>
    </row>
    <row r="42" spans="1:5" ht="12.75">
      <c r="A42" t="s">
        <v>57</v>
      </c>
      <c r="E42" s="39" t="s">
        <v>444</v>
      </c>
    </row>
    <row r="43" spans="1:16" ht="25.5">
      <c r="A43" t="s">
        <v>49</v>
      </c>
      <c s="34" t="s">
        <v>81</v>
      </c>
      <c s="34" t="s">
        <v>1881</v>
      </c>
      <c s="35" t="s">
        <v>51</v>
      </c>
      <c s="6" t="s">
        <v>1882</v>
      </c>
      <c s="36" t="s">
        <v>1073</v>
      </c>
      <c s="37">
        <v>1</v>
      </c>
      <c s="36">
        <v>0</v>
      </c>
      <c s="36">
        <f>ROUND(G43*H43,6)</f>
      </c>
      <c r="L43" s="38">
        <v>0</v>
      </c>
      <c s="32">
        <f>ROUND(ROUND(L43,2)*ROUND(G43,3),2)</f>
      </c>
      <c s="36" t="s">
        <v>1861</v>
      </c>
      <c>
        <f>(M43*21)/100</f>
      </c>
      <c t="s">
        <v>27</v>
      </c>
    </row>
    <row r="44" spans="1:5" ht="12.75">
      <c r="A44" s="35" t="s">
        <v>55</v>
      </c>
      <c r="E44" s="39" t="s">
        <v>51</v>
      </c>
    </row>
    <row r="45" spans="1:5" ht="12.75">
      <c r="A45" s="35" t="s">
        <v>56</v>
      </c>
      <c r="E45" s="40" t="s">
        <v>51</v>
      </c>
    </row>
    <row r="46" spans="1:5" ht="12.75">
      <c r="A46" t="s">
        <v>57</v>
      </c>
      <c r="E46" s="39" t="s">
        <v>444</v>
      </c>
    </row>
    <row r="47" spans="1:16" ht="25.5">
      <c r="A47" t="s">
        <v>49</v>
      </c>
      <c s="34" t="s">
        <v>85</v>
      </c>
      <c s="34" t="s">
        <v>1883</v>
      </c>
      <c s="35" t="s">
        <v>51</v>
      </c>
      <c s="6" t="s">
        <v>1884</v>
      </c>
      <c s="36" t="s">
        <v>104</v>
      </c>
      <c s="37">
        <v>764.183</v>
      </c>
      <c s="36">
        <v>0.45</v>
      </c>
      <c s="36">
        <f>ROUND(G47*H47,6)</f>
      </c>
      <c r="L47" s="38">
        <v>0</v>
      </c>
      <c s="32">
        <f>ROUND(ROUND(L47,2)*ROUND(G47,3),2)</f>
      </c>
      <c s="36" t="s">
        <v>1861</v>
      </c>
      <c>
        <f>(M47*21)/100</f>
      </c>
      <c t="s">
        <v>27</v>
      </c>
    </row>
    <row r="48" spans="1:5" ht="102">
      <c r="A48" s="35" t="s">
        <v>55</v>
      </c>
      <c r="E48" s="39" t="s">
        <v>1885</v>
      </c>
    </row>
    <row r="49" spans="1:5" ht="242.25">
      <c r="A49" s="35" t="s">
        <v>56</v>
      </c>
      <c r="E49" s="40" t="s">
        <v>1886</v>
      </c>
    </row>
    <row r="50" spans="1:5" ht="12.75">
      <c r="A50" t="s">
        <v>57</v>
      </c>
      <c r="E50" s="39" t="s">
        <v>444</v>
      </c>
    </row>
    <row r="51" spans="1:16" ht="25.5">
      <c r="A51" t="s">
        <v>49</v>
      </c>
      <c s="34" t="s">
        <v>90</v>
      </c>
      <c s="34" t="s">
        <v>1887</v>
      </c>
      <c s="35" t="s">
        <v>51</v>
      </c>
      <c s="6" t="s">
        <v>1888</v>
      </c>
      <c s="36" t="s">
        <v>104</v>
      </c>
      <c s="37">
        <v>48.052</v>
      </c>
      <c s="36">
        <v>1.805</v>
      </c>
      <c s="36">
        <f>ROUND(G51*H51,6)</f>
      </c>
      <c r="L51" s="38">
        <v>0</v>
      </c>
      <c s="32">
        <f>ROUND(ROUND(L51,2)*ROUND(G51,3),2)</f>
      </c>
      <c s="36" t="s">
        <v>1861</v>
      </c>
      <c>
        <f>(M51*21)/100</f>
      </c>
      <c t="s">
        <v>27</v>
      </c>
    </row>
    <row r="52" spans="1:5" ht="63.75">
      <c r="A52" s="35" t="s">
        <v>55</v>
      </c>
      <c r="E52" s="39" t="s">
        <v>1889</v>
      </c>
    </row>
    <row r="53" spans="1:5" ht="51">
      <c r="A53" s="35" t="s">
        <v>56</v>
      </c>
      <c r="E53" s="40" t="s">
        <v>1890</v>
      </c>
    </row>
    <row r="54" spans="1:5" ht="12.75">
      <c r="A54" t="s">
        <v>57</v>
      </c>
      <c r="E54" s="39" t="s">
        <v>444</v>
      </c>
    </row>
    <row r="55" spans="1:16" ht="25.5">
      <c r="A55" t="s">
        <v>49</v>
      </c>
      <c s="34" t="s">
        <v>93</v>
      </c>
      <c s="34" t="s">
        <v>1891</v>
      </c>
      <c s="35" t="s">
        <v>51</v>
      </c>
      <c s="6" t="s">
        <v>1892</v>
      </c>
      <c s="36" t="s">
        <v>104</v>
      </c>
      <c s="37">
        <v>51.399</v>
      </c>
      <c s="36">
        <v>2.2</v>
      </c>
      <c s="36">
        <f>ROUND(G55*H55,6)</f>
      </c>
      <c r="L55" s="38">
        <v>0</v>
      </c>
      <c s="32">
        <f>ROUND(ROUND(L55,2)*ROUND(G55,3),2)</f>
      </c>
      <c s="36" t="s">
        <v>1861</v>
      </c>
      <c>
        <f>(M55*21)/100</f>
      </c>
      <c t="s">
        <v>27</v>
      </c>
    </row>
    <row r="56" spans="1:5" ht="38.25">
      <c r="A56" s="35" t="s">
        <v>55</v>
      </c>
      <c r="E56" s="39" t="s">
        <v>1893</v>
      </c>
    </row>
    <row r="57" spans="1:5" ht="89.25">
      <c r="A57" s="35" t="s">
        <v>56</v>
      </c>
      <c r="E57" s="40" t="s">
        <v>1894</v>
      </c>
    </row>
    <row r="58" spans="1:5" ht="12.75">
      <c r="A58" t="s">
        <v>57</v>
      </c>
      <c r="E58" s="39" t="s">
        <v>444</v>
      </c>
    </row>
    <row r="59" spans="1:16" ht="25.5">
      <c r="A59" t="s">
        <v>49</v>
      </c>
      <c s="34" t="s">
        <v>97</v>
      </c>
      <c s="34" t="s">
        <v>1895</v>
      </c>
      <c s="35" t="s">
        <v>51</v>
      </c>
      <c s="6" t="s">
        <v>1896</v>
      </c>
      <c s="36" t="s">
        <v>104</v>
      </c>
      <c s="37">
        <v>6.576</v>
      </c>
      <c s="36">
        <v>0</v>
      </c>
      <c s="36">
        <f>ROUND(G59*H59,6)</f>
      </c>
      <c r="L59" s="38">
        <v>0</v>
      </c>
      <c s="32">
        <f>ROUND(ROUND(L59,2)*ROUND(G59,3),2)</f>
      </c>
      <c s="36" t="s">
        <v>1861</v>
      </c>
      <c>
        <f>(M59*21)/100</f>
      </c>
      <c t="s">
        <v>27</v>
      </c>
    </row>
    <row r="60" spans="1:5" ht="25.5">
      <c r="A60" s="35" t="s">
        <v>55</v>
      </c>
      <c r="E60" s="39" t="s">
        <v>1897</v>
      </c>
    </row>
    <row r="61" spans="1:5" ht="25.5">
      <c r="A61" s="35" t="s">
        <v>56</v>
      </c>
      <c r="E61" s="40" t="s">
        <v>1898</v>
      </c>
    </row>
    <row r="62" spans="1:5" ht="12.75">
      <c r="A62" t="s">
        <v>57</v>
      </c>
      <c r="E62" s="39" t="s">
        <v>444</v>
      </c>
    </row>
    <row r="63" spans="1:16" ht="25.5">
      <c r="A63" t="s">
        <v>49</v>
      </c>
      <c s="34" t="s">
        <v>101</v>
      </c>
      <c s="34" t="s">
        <v>1899</v>
      </c>
      <c s="35" t="s">
        <v>51</v>
      </c>
      <c s="6" t="s">
        <v>1900</v>
      </c>
      <c s="36" t="s">
        <v>104</v>
      </c>
      <c s="37">
        <v>20.048</v>
      </c>
      <c s="36">
        <v>0</v>
      </c>
      <c s="36">
        <f>ROUND(G63*H63,6)</f>
      </c>
      <c r="L63" s="38">
        <v>0</v>
      </c>
      <c s="32">
        <f>ROUND(ROUND(L63,2)*ROUND(G63,3),2)</f>
      </c>
      <c s="36" t="s">
        <v>1861</v>
      </c>
      <c>
        <f>(M63*21)/100</f>
      </c>
      <c t="s">
        <v>27</v>
      </c>
    </row>
    <row r="64" spans="1:5" ht="63.75">
      <c r="A64" s="35" t="s">
        <v>55</v>
      </c>
      <c r="E64" s="39" t="s">
        <v>1901</v>
      </c>
    </row>
    <row r="65" spans="1:5" ht="12.75">
      <c r="A65" s="35" t="s">
        <v>56</v>
      </c>
      <c r="E65" s="40" t="s">
        <v>1902</v>
      </c>
    </row>
    <row r="66" spans="1:5" ht="12.75">
      <c r="A66" t="s">
        <v>57</v>
      </c>
      <c r="E66" s="39" t="s">
        <v>444</v>
      </c>
    </row>
    <row r="67" spans="1:13" ht="12.75">
      <c r="A67" t="s">
        <v>46</v>
      </c>
      <c r="C67" s="31" t="s">
        <v>1903</v>
      </c>
      <c r="E67" s="33" t="s">
        <v>1904</v>
      </c>
      <c r="J67" s="32">
        <f>0</f>
      </c>
      <c s="32">
        <f>0</f>
      </c>
      <c s="32">
        <f>0+L68+L72+L76+L80+L84</f>
      </c>
      <c s="32">
        <f>0+M68+M72+M76+M80+M84</f>
      </c>
    </row>
    <row r="68" spans="1:16" ht="25.5">
      <c r="A68" t="s">
        <v>49</v>
      </c>
      <c s="34" t="s">
        <v>106</v>
      </c>
      <c s="34" t="s">
        <v>1905</v>
      </c>
      <c s="35" t="s">
        <v>51</v>
      </c>
      <c s="6" t="s">
        <v>1906</v>
      </c>
      <c s="36" t="s">
        <v>53</v>
      </c>
      <c s="37">
        <v>543.694</v>
      </c>
      <c s="36">
        <v>0</v>
      </c>
      <c s="36">
        <f>ROUND(G68*H68,6)</f>
      </c>
      <c r="L68" s="38">
        <v>0</v>
      </c>
      <c s="32">
        <f>ROUND(ROUND(L68,2)*ROUND(G68,3),2)</f>
      </c>
      <c s="36" t="s">
        <v>1861</v>
      </c>
      <c>
        <f>(M68*21)/100</f>
      </c>
      <c t="s">
        <v>27</v>
      </c>
    </row>
    <row r="69" spans="1:5" ht="12.75">
      <c r="A69" s="35" t="s">
        <v>55</v>
      </c>
      <c r="E69" s="39" t="s">
        <v>51</v>
      </c>
    </row>
    <row r="70" spans="1:5" ht="12.75">
      <c r="A70" s="35" t="s">
        <v>56</v>
      </c>
      <c r="E70" s="40" t="s">
        <v>51</v>
      </c>
    </row>
    <row r="71" spans="1:5" ht="12.75">
      <c r="A71" t="s">
        <v>57</v>
      </c>
      <c r="E71" s="39" t="s">
        <v>444</v>
      </c>
    </row>
    <row r="72" spans="1:16" ht="25.5">
      <c r="A72" t="s">
        <v>49</v>
      </c>
      <c s="34" t="s">
        <v>109</v>
      </c>
      <c s="34" t="s">
        <v>1907</v>
      </c>
      <c s="35" t="s">
        <v>51</v>
      </c>
      <c s="6" t="s">
        <v>1908</v>
      </c>
      <c s="36" t="s">
        <v>53</v>
      </c>
      <c s="37">
        <v>7611.716</v>
      </c>
      <c s="36">
        <v>0</v>
      </c>
      <c s="36">
        <f>ROUND(G72*H72,6)</f>
      </c>
      <c r="L72" s="38">
        <v>0</v>
      </c>
      <c s="32">
        <f>ROUND(ROUND(L72,2)*ROUND(G72,3),2)</f>
      </c>
      <c s="36" t="s">
        <v>1861</v>
      </c>
      <c>
        <f>(M72*21)/100</f>
      </c>
      <c t="s">
        <v>27</v>
      </c>
    </row>
    <row r="73" spans="1:5" ht="12.75">
      <c r="A73" s="35" t="s">
        <v>55</v>
      </c>
      <c r="E73" s="39" t="s">
        <v>51</v>
      </c>
    </row>
    <row r="74" spans="1:5" ht="12.75">
      <c r="A74" s="35" t="s">
        <v>56</v>
      </c>
      <c r="E74" s="40" t="s">
        <v>1909</v>
      </c>
    </row>
    <row r="75" spans="1:5" ht="12.75">
      <c r="A75" t="s">
        <v>57</v>
      </c>
      <c r="E75" s="39" t="s">
        <v>444</v>
      </c>
    </row>
    <row r="76" spans="1:16" ht="25.5">
      <c r="A76" t="s">
        <v>49</v>
      </c>
      <c s="34" t="s">
        <v>112</v>
      </c>
      <c s="34" t="s">
        <v>1910</v>
      </c>
      <c s="35" t="s">
        <v>51</v>
      </c>
      <c s="6" t="s">
        <v>1911</v>
      </c>
      <c s="36" t="s">
        <v>53</v>
      </c>
      <c s="37">
        <v>536.494</v>
      </c>
      <c s="36">
        <v>0</v>
      </c>
      <c s="36">
        <f>ROUND(G76*H76,6)</f>
      </c>
      <c r="L76" s="38">
        <v>0</v>
      </c>
      <c s="32">
        <f>ROUND(ROUND(L76,2)*ROUND(G76,3),2)</f>
      </c>
      <c s="36" t="s">
        <v>1861</v>
      </c>
      <c>
        <f>(M76*21)/100</f>
      </c>
      <c t="s">
        <v>27</v>
      </c>
    </row>
    <row r="77" spans="1:5" ht="51">
      <c r="A77" s="35" t="s">
        <v>55</v>
      </c>
      <c r="E77" s="39" t="s">
        <v>1912</v>
      </c>
    </row>
    <row r="78" spans="1:5" ht="38.25">
      <c r="A78" s="35" t="s">
        <v>56</v>
      </c>
      <c r="E78" s="40" t="s">
        <v>1913</v>
      </c>
    </row>
    <row r="79" spans="1:5" ht="12.75">
      <c r="A79" t="s">
        <v>57</v>
      </c>
      <c r="E79" s="39" t="s">
        <v>444</v>
      </c>
    </row>
    <row r="80" spans="1:16" ht="25.5">
      <c r="A80" t="s">
        <v>49</v>
      </c>
      <c s="34" t="s">
        <v>116</v>
      </c>
      <c s="34" t="s">
        <v>1914</v>
      </c>
      <c s="35" t="s">
        <v>51</v>
      </c>
      <c s="6" t="s">
        <v>1915</v>
      </c>
      <c s="36" t="s">
        <v>53</v>
      </c>
      <c s="37">
        <v>7.2</v>
      </c>
      <c s="36">
        <v>0</v>
      </c>
      <c s="36">
        <f>ROUND(G80*H80,6)</f>
      </c>
      <c r="L80" s="38">
        <v>0</v>
      </c>
      <c s="32">
        <f>ROUND(ROUND(L80,2)*ROUND(G80,3),2)</f>
      </c>
      <c s="36" t="s">
        <v>1861</v>
      </c>
      <c>
        <f>(M80*21)/100</f>
      </c>
      <c t="s">
        <v>27</v>
      </c>
    </row>
    <row r="81" spans="1:5" ht="25.5">
      <c r="A81" s="35" t="s">
        <v>55</v>
      </c>
      <c r="E81" s="39" t="s">
        <v>1916</v>
      </c>
    </row>
    <row r="82" spans="1:5" ht="12.75">
      <c r="A82" s="35" t="s">
        <v>56</v>
      </c>
      <c r="E82" s="40" t="s">
        <v>1917</v>
      </c>
    </row>
    <row r="83" spans="1:5" ht="12.75">
      <c r="A83" t="s">
        <v>57</v>
      </c>
      <c r="E83" s="39" t="s">
        <v>444</v>
      </c>
    </row>
    <row r="84" spans="1:16" ht="25.5">
      <c r="A84" t="s">
        <v>49</v>
      </c>
      <c s="34" t="s">
        <v>120</v>
      </c>
      <c s="34" t="s">
        <v>1918</v>
      </c>
      <c s="35" t="s">
        <v>51</v>
      </c>
      <c s="6" t="s">
        <v>1919</v>
      </c>
      <c s="36" t="s">
        <v>1073</v>
      </c>
      <c s="37">
        <v>1</v>
      </c>
      <c s="36">
        <v>0</v>
      </c>
      <c s="36">
        <f>ROUND(G84*H84,6)</f>
      </c>
      <c r="L84" s="38">
        <v>0</v>
      </c>
      <c s="32">
        <f>ROUND(ROUND(L84,2)*ROUND(G84,3),2)</f>
      </c>
      <c s="36" t="s">
        <v>1861</v>
      </c>
      <c>
        <f>(M84*21)/100</f>
      </c>
      <c t="s">
        <v>27</v>
      </c>
    </row>
    <row r="85" spans="1:5" ht="38.25">
      <c r="A85" s="35" t="s">
        <v>55</v>
      </c>
      <c r="E85" s="39" t="s">
        <v>1920</v>
      </c>
    </row>
    <row r="86" spans="1:5" ht="12.75">
      <c r="A86" s="35" t="s">
        <v>56</v>
      </c>
      <c r="E86" s="40" t="s">
        <v>51</v>
      </c>
    </row>
    <row r="87" spans="1:5" ht="12.75">
      <c r="A87" t="s">
        <v>57</v>
      </c>
      <c r="E87" s="39" t="s">
        <v>444</v>
      </c>
    </row>
    <row r="88" spans="1:13" ht="12.75">
      <c r="A88" t="s">
        <v>46</v>
      </c>
      <c r="C88" s="31" t="s">
        <v>1921</v>
      </c>
      <c r="E88" s="33" t="s">
        <v>1922</v>
      </c>
      <c r="J88" s="32">
        <f>0</f>
      </c>
      <c s="32">
        <f>0</f>
      </c>
      <c s="32">
        <f>0+L89+L93</f>
      </c>
      <c s="32">
        <f>0+M89+M93</f>
      </c>
    </row>
    <row r="89" spans="1:16" ht="12.75">
      <c r="A89" t="s">
        <v>49</v>
      </c>
      <c s="34" t="s">
        <v>125</v>
      </c>
      <c s="34" t="s">
        <v>1923</v>
      </c>
      <c s="35" t="s">
        <v>51</v>
      </c>
      <c s="6" t="s">
        <v>1924</v>
      </c>
      <c s="36" t="s">
        <v>1073</v>
      </c>
      <c s="37">
        <v>1</v>
      </c>
      <c s="36">
        <v>0</v>
      </c>
      <c s="36">
        <f>ROUND(G89*H89,6)</f>
      </c>
      <c r="L89" s="38">
        <v>0</v>
      </c>
      <c s="32">
        <f>ROUND(ROUND(L89,2)*ROUND(G89,3),2)</f>
      </c>
      <c s="36" t="s">
        <v>1861</v>
      </c>
      <c>
        <f>(M89*21)/100</f>
      </c>
      <c t="s">
        <v>27</v>
      </c>
    </row>
    <row r="90" spans="1:5" ht="12.75">
      <c r="A90" s="35" t="s">
        <v>55</v>
      </c>
      <c r="E90" s="39" t="s">
        <v>1925</v>
      </c>
    </row>
    <row r="91" spans="1:5" ht="12.75">
      <c r="A91" s="35" t="s">
        <v>56</v>
      </c>
      <c r="E91" s="40" t="s">
        <v>51</v>
      </c>
    </row>
    <row r="92" spans="1:5" ht="12.75">
      <c r="A92" t="s">
        <v>57</v>
      </c>
      <c r="E92" s="39" t="s">
        <v>444</v>
      </c>
    </row>
    <row r="93" spans="1:16" ht="12.75">
      <c r="A93" t="s">
        <v>49</v>
      </c>
      <c s="34" t="s">
        <v>130</v>
      </c>
      <c s="34" t="s">
        <v>1926</v>
      </c>
      <c s="35" t="s">
        <v>51</v>
      </c>
      <c s="6" t="s">
        <v>1927</v>
      </c>
      <c s="36" t="s">
        <v>1073</v>
      </c>
      <c s="37">
        <v>1</v>
      </c>
      <c s="36">
        <v>0</v>
      </c>
      <c s="36">
        <f>ROUND(G93*H93,6)</f>
      </c>
      <c r="L93" s="38">
        <v>0</v>
      </c>
      <c s="32">
        <f>ROUND(ROUND(L93,2)*ROUND(G93,3),2)</f>
      </c>
      <c s="36" t="s">
        <v>1861</v>
      </c>
      <c>
        <f>(M93*21)/100</f>
      </c>
      <c t="s">
        <v>27</v>
      </c>
    </row>
    <row r="94" spans="1:5" ht="12.75">
      <c r="A94" s="35" t="s">
        <v>55</v>
      </c>
      <c r="E94" s="39" t="s">
        <v>51</v>
      </c>
    </row>
    <row r="95" spans="1:5" ht="12.75">
      <c r="A95" s="35" t="s">
        <v>56</v>
      </c>
      <c r="E95" s="40" t="s">
        <v>51</v>
      </c>
    </row>
    <row r="96" spans="1:5" ht="12.75">
      <c r="A96" t="s">
        <v>57</v>
      </c>
      <c r="E96" s="39" t="s">
        <v>444</v>
      </c>
    </row>
    <row r="97" spans="1:13" ht="12.75">
      <c r="A97" t="s">
        <v>46</v>
      </c>
      <c r="C97" s="31" t="s">
        <v>1928</v>
      </c>
      <c r="E97" s="33" t="s">
        <v>1929</v>
      </c>
      <c r="J97" s="32">
        <f>0</f>
      </c>
      <c s="32">
        <f>0</f>
      </c>
      <c s="32">
        <f>0+L98</f>
      </c>
      <c s="32">
        <f>0+M98</f>
      </c>
    </row>
    <row r="98" spans="1:16" ht="12.75">
      <c r="A98" t="s">
        <v>49</v>
      </c>
      <c s="34" t="s">
        <v>134</v>
      </c>
      <c s="34" t="s">
        <v>1930</v>
      </c>
      <c s="35" t="s">
        <v>51</v>
      </c>
      <c s="6" t="s">
        <v>1929</v>
      </c>
      <c s="36" t="s">
        <v>1073</v>
      </c>
      <c s="37">
        <v>1</v>
      </c>
      <c s="36">
        <v>0</v>
      </c>
      <c s="36">
        <f>ROUND(G98*H98,6)</f>
      </c>
      <c r="L98" s="38">
        <v>0</v>
      </c>
      <c s="32">
        <f>ROUND(ROUND(L98,2)*ROUND(G98,3),2)</f>
      </c>
      <c s="36" t="s">
        <v>1861</v>
      </c>
      <c>
        <f>(M98*21)/100</f>
      </c>
      <c t="s">
        <v>27</v>
      </c>
    </row>
    <row r="99" spans="1:5" ht="89.25">
      <c r="A99" s="35" t="s">
        <v>55</v>
      </c>
      <c r="E99" s="39" t="s">
        <v>1931</v>
      </c>
    </row>
    <row r="100" spans="1:5" ht="12.75">
      <c r="A100" s="35" t="s">
        <v>56</v>
      </c>
      <c r="E100" s="40" t="s">
        <v>51</v>
      </c>
    </row>
    <row r="101" spans="1:5" ht="12.75">
      <c r="A101" t="s">
        <v>57</v>
      </c>
      <c r="E101" s="39" t="s">
        <v>444</v>
      </c>
    </row>
    <row r="102" spans="1:13" ht="12.75">
      <c r="A102" t="s">
        <v>46</v>
      </c>
      <c r="C102" s="31" t="s">
        <v>1932</v>
      </c>
      <c r="E102" s="33" t="s">
        <v>1933</v>
      </c>
      <c r="J102" s="32">
        <f>0</f>
      </c>
      <c s="32">
        <f>0</f>
      </c>
      <c s="32">
        <f>0+L103+L107</f>
      </c>
      <c s="32">
        <f>0+M103+M107</f>
      </c>
    </row>
    <row r="103" spans="1:16" ht="12.75">
      <c r="A103" t="s">
        <v>49</v>
      </c>
      <c s="34" t="s">
        <v>138</v>
      </c>
      <c s="34" t="s">
        <v>1934</v>
      </c>
      <c s="35" t="s">
        <v>51</v>
      </c>
      <c s="6" t="s">
        <v>1935</v>
      </c>
      <c s="36" t="s">
        <v>1073</v>
      </c>
      <c s="37">
        <v>1</v>
      </c>
      <c s="36">
        <v>0</v>
      </c>
      <c s="36">
        <f>ROUND(G103*H103,6)</f>
      </c>
      <c r="L103" s="38">
        <v>0</v>
      </c>
      <c s="32">
        <f>ROUND(ROUND(L103,2)*ROUND(G103,3),2)</f>
      </c>
      <c s="36" t="s">
        <v>1861</v>
      </c>
      <c>
        <f>(M103*21)/100</f>
      </c>
      <c t="s">
        <v>27</v>
      </c>
    </row>
    <row r="104" spans="1:5" ht="12.75">
      <c r="A104" s="35" t="s">
        <v>55</v>
      </c>
      <c r="E104" s="39" t="s">
        <v>1936</v>
      </c>
    </row>
    <row r="105" spans="1:5" ht="12.75">
      <c r="A105" s="35" t="s">
        <v>56</v>
      </c>
      <c r="E105" s="40" t="s">
        <v>51</v>
      </c>
    </row>
    <row r="106" spans="1:5" ht="12.75">
      <c r="A106" t="s">
        <v>57</v>
      </c>
      <c r="E106" s="39" t="s">
        <v>444</v>
      </c>
    </row>
    <row r="107" spans="1:16" ht="12.75">
      <c r="A107" t="s">
        <v>49</v>
      </c>
      <c s="34" t="s">
        <v>141</v>
      </c>
      <c s="34" t="s">
        <v>1937</v>
      </c>
      <c s="35" t="s">
        <v>51</v>
      </c>
      <c s="6" t="s">
        <v>1938</v>
      </c>
      <c s="36" t="s">
        <v>1073</v>
      </c>
      <c s="37">
        <v>1</v>
      </c>
      <c s="36">
        <v>0</v>
      </c>
      <c s="36">
        <f>ROUND(G107*H107,6)</f>
      </c>
      <c r="L107" s="38">
        <v>0</v>
      </c>
      <c s="32">
        <f>ROUND(ROUND(L107,2)*ROUND(G107,3),2)</f>
      </c>
      <c s="36" t="s">
        <v>1861</v>
      </c>
      <c>
        <f>(M107*21)/100</f>
      </c>
      <c t="s">
        <v>27</v>
      </c>
    </row>
    <row r="108" spans="1:5" ht="76.5">
      <c r="A108" s="35" t="s">
        <v>55</v>
      </c>
      <c r="E108" s="39" t="s">
        <v>1939</v>
      </c>
    </row>
    <row r="109" spans="1:5" ht="12.75">
      <c r="A109" s="35" t="s">
        <v>56</v>
      </c>
      <c r="E109" s="40" t="s">
        <v>51</v>
      </c>
    </row>
    <row r="110" spans="1:5" ht="12.75">
      <c r="A110" t="s">
        <v>57</v>
      </c>
      <c r="E110" s="39" t="s">
        <v>444</v>
      </c>
    </row>
    <row r="111" spans="1:13" ht="12.75">
      <c r="A111" t="s">
        <v>46</v>
      </c>
      <c r="C111" s="31" t="s">
        <v>1940</v>
      </c>
      <c r="E111" s="33" t="s">
        <v>1941</v>
      </c>
      <c r="J111" s="32">
        <f>0</f>
      </c>
      <c s="32">
        <f>0</f>
      </c>
      <c s="32">
        <f>0+L112</f>
      </c>
      <c s="32">
        <f>0+M112</f>
      </c>
    </row>
    <row r="112" spans="1:16" ht="12.75">
      <c r="A112" t="s">
        <v>49</v>
      </c>
      <c s="34" t="s">
        <v>146</v>
      </c>
      <c s="34" t="s">
        <v>1942</v>
      </c>
      <c s="35" t="s">
        <v>51</v>
      </c>
      <c s="6" t="s">
        <v>1941</v>
      </c>
      <c s="36" t="s">
        <v>1073</v>
      </c>
      <c s="37">
        <v>1</v>
      </c>
      <c s="36">
        <v>0</v>
      </c>
      <c s="36">
        <f>ROUND(G112*H112,6)</f>
      </c>
      <c r="L112" s="38">
        <v>0</v>
      </c>
      <c s="32">
        <f>ROUND(ROUND(L112,2)*ROUND(G112,3),2)</f>
      </c>
      <c s="36" t="s">
        <v>1861</v>
      </c>
      <c>
        <f>(M112*21)/100</f>
      </c>
      <c t="s">
        <v>27</v>
      </c>
    </row>
    <row r="113" spans="1:5" ht="25.5">
      <c r="A113" s="35" t="s">
        <v>55</v>
      </c>
      <c r="E113" s="39" t="s">
        <v>1943</v>
      </c>
    </row>
    <row r="114" spans="1:5" ht="12.75">
      <c r="A114" s="35" t="s">
        <v>56</v>
      </c>
      <c r="E114" s="40" t="s">
        <v>51</v>
      </c>
    </row>
    <row r="115" spans="1:5" ht="12.75">
      <c r="A115" t="s">
        <v>57</v>
      </c>
      <c r="E115"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1944</v>
      </c>
      <c s="41">
        <f>Rekapitulace!C34</f>
      </c>
      <c s="20" t="s">
        <v>0</v>
      </c>
      <c t="s">
        <v>23</v>
      </c>
      <c t="s">
        <v>27</v>
      </c>
    </row>
    <row r="4" spans="1:16" ht="32" customHeight="1">
      <c r="A4" s="24" t="s">
        <v>20</v>
      </c>
      <c s="25" t="s">
        <v>28</v>
      </c>
      <c s="27" t="s">
        <v>1944</v>
      </c>
      <c r="E4" s="26" t="s">
        <v>1945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1948</v>
      </c>
      <c r="E8" s="30" t="s">
        <v>1947</v>
      </c>
      <c r="J8" s="29">
        <f>0+J9+J34+J47+J168+J177+J214+J227+J240</f>
      </c>
      <c s="29">
        <f>0+K9+K34+K47+K168+K177+K214+K227+K240</f>
      </c>
      <c s="29">
        <f>0+L9+L34+L47+L168+L177+L214+L227+L240</f>
      </c>
      <c s="29">
        <f>0+M9+M34+M47+M168+M177+M214+M227+M240</f>
      </c>
    </row>
    <row r="9" spans="1:13" ht="12.75">
      <c r="A9" t="s">
        <v>46</v>
      </c>
      <c r="C9" s="31" t="s">
        <v>1949</v>
      </c>
      <c r="E9" s="33" t="s">
        <v>1950</v>
      </c>
      <c r="J9" s="32">
        <f>0</f>
      </c>
      <c s="32">
        <f>0</f>
      </c>
      <c s="32">
        <f>0+L10+L14+L18+L22+L26+L30</f>
      </c>
      <c s="32">
        <f>0+M10+M14+M18+M22+M26+M30</f>
      </c>
    </row>
    <row r="10" spans="1:16" ht="12.75">
      <c r="A10" t="s">
        <v>49</v>
      </c>
      <c s="34" t="s">
        <v>47</v>
      </c>
      <c s="34" t="s">
        <v>1951</v>
      </c>
      <c s="35" t="s">
        <v>51</v>
      </c>
      <c s="6" t="s">
        <v>1952</v>
      </c>
      <c s="36" t="s">
        <v>104</v>
      </c>
      <c s="37">
        <v>98</v>
      </c>
      <c s="36">
        <v>0</v>
      </c>
      <c s="36">
        <f>ROUND(G10*H10,6)</f>
      </c>
      <c r="L10" s="38">
        <v>0</v>
      </c>
      <c s="32">
        <f>ROUND(ROUND(L10,2)*ROUND(G10,3),2)</f>
      </c>
      <c s="36" t="s">
        <v>1953</v>
      </c>
      <c>
        <f>(M10*21)/100</f>
      </c>
      <c t="s">
        <v>27</v>
      </c>
    </row>
    <row r="11" spans="1:5" ht="12.75">
      <c r="A11" s="35" t="s">
        <v>55</v>
      </c>
      <c r="E11" s="39" t="s">
        <v>51</v>
      </c>
    </row>
    <row r="12" spans="1:5" ht="12.75">
      <c r="A12" s="35" t="s">
        <v>56</v>
      </c>
      <c r="E12" s="40" t="s">
        <v>51</v>
      </c>
    </row>
    <row r="13" spans="1:5" ht="216.75">
      <c r="A13" t="s">
        <v>57</v>
      </c>
      <c r="E13" s="39" t="s">
        <v>1954</v>
      </c>
    </row>
    <row r="14" spans="1:16" ht="12.75">
      <c r="A14" t="s">
        <v>49</v>
      </c>
      <c s="34" t="s">
        <v>27</v>
      </c>
      <c s="34" t="s">
        <v>1955</v>
      </c>
      <c s="35" t="s">
        <v>51</v>
      </c>
      <c s="6" t="s">
        <v>1956</v>
      </c>
      <c s="36" t="s">
        <v>88</v>
      </c>
      <c s="37">
        <v>32</v>
      </c>
      <c s="36">
        <v>0</v>
      </c>
      <c s="36">
        <f>ROUND(G14*H14,6)</f>
      </c>
      <c r="L14" s="38">
        <v>0</v>
      </c>
      <c s="32">
        <f>ROUND(ROUND(L14,2)*ROUND(G14,3),2)</f>
      </c>
      <c s="36" t="s">
        <v>1953</v>
      </c>
      <c>
        <f>(M14*21)/100</f>
      </c>
      <c t="s">
        <v>27</v>
      </c>
    </row>
    <row r="15" spans="1:5" ht="12.75">
      <c r="A15" s="35" t="s">
        <v>55</v>
      </c>
      <c r="E15" s="39" t="s">
        <v>51</v>
      </c>
    </row>
    <row r="16" spans="1:5" ht="12.75">
      <c r="A16" s="35" t="s">
        <v>56</v>
      </c>
      <c r="E16" s="40" t="s">
        <v>51</v>
      </c>
    </row>
    <row r="17" spans="1:5" ht="89.25">
      <c r="A17" t="s">
        <v>57</v>
      </c>
      <c r="E17" s="39" t="s">
        <v>1957</v>
      </c>
    </row>
    <row r="18" spans="1:16" ht="12.75">
      <c r="A18" t="s">
        <v>49</v>
      </c>
      <c s="34" t="s">
        <v>26</v>
      </c>
      <c s="34" t="s">
        <v>1958</v>
      </c>
      <c s="35" t="s">
        <v>51</v>
      </c>
      <c s="6" t="s">
        <v>1959</v>
      </c>
      <c s="36" t="s">
        <v>88</v>
      </c>
      <c s="37">
        <v>76</v>
      </c>
      <c s="36">
        <v>0</v>
      </c>
      <c s="36">
        <f>ROUND(G18*H18,6)</f>
      </c>
      <c r="L18" s="38">
        <v>0</v>
      </c>
      <c s="32">
        <f>ROUND(ROUND(L18,2)*ROUND(G18,3),2)</f>
      </c>
      <c s="36" t="s">
        <v>1953</v>
      </c>
      <c>
        <f>(M18*21)/100</f>
      </c>
      <c t="s">
        <v>27</v>
      </c>
    </row>
    <row r="19" spans="1:5" ht="12.75">
      <c r="A19" s="35" t="s">
        <v>55</v>
      </c>
      <c r="E19" s="39" t="s">
        <v>51</v>
      </c>
    </row>
    <row r="20" spans="1:5" ht="12.75">
      <c r="A20" s="35" t="s">
        <v>56</v>
      </c>
      <c r="E20" s="40" t="s">
        <v>51</v>
      </c>
    </row>
    <row r="21" spans="1:5" ht="76.5">
      <c r="A21" t="s">
        <v>57</v>
      </c>
      <c r="E21" s="39" t="s">
        <v>1960</v>
      </c>
    </row>
    <row r="22" spans="1:16" ht="12.75">
      <c r="A22" t="s">
        <v>49</v>
      </c>
      <c s="34" t="s">
        <v>63</v>
      </c>
      <c s="34" t="s">
        <v>1961</v>
      </c>
      <c s="35" t="s">
        <v>51</v>
      </c>
      <c s="6" t="s">
        <v>1962</v>
      </c>
      <c s="36" t="s">
        <v>88</v>
      </c>
      <c s="37">
        <v>10</v>
      </c>
      <c s="36">
        <v>0</v>
      </c>
      <c s="36">
        <f>ROUND(G22*H22,6)</f>
      </c>
      <c r="L22" s="38">
        <v>0</v>
      </c>
      <c s="32">
        <f>ROUND(ROUND(L22,2)*ROUND(G22,3),2)</f>
      </c>
      <c s="36" t="s">
        <v>1953</v>
      </c>
      <c>
        <f>(M22*21)/100</f>
      </c>
      <c t="s">
        <v>27</v>
      </c>
    </row>
    <row r="23" spans="1:5" ht="12.75">
      <c r="A23" s="35" t="s">
        <v>55</v>
      </c>
      <c r="E23" s="39" t="s">
        <v>51</v>
      </c>
    </row>
    <row r="24" spans="1:5" ht="12.75">
      <c r="A24" s="35" t="s">
        <v>56</v>
      </c>
      <c r="E24" s="40" t="s">
        <v>51</v>
      </c>
    </row>
    <row r="25" spans="1:5" ht="76.5">
      <c r="A25" t="s">
        <v>57</v>
      </c>
      <c r="E25" s="39" t="s">
        <v>1963</v>
      </c>
    </row>
    <row r="26" spans="1:16" ht="12.75">
      <c r="A26" t="s">
        <v>49</v>
      </c>
      <c s="34" t="s">
        <v>66</v>
      </c>
      <c s="34" t="s">
        <v>1964</v>
      </c>
      <c s="35" t="s">
        <v>51</v>
      </c>
      <c s="6" t="s">
        <v>1965</v>
      </c>
      <c s="36" t="s">
        <v>88</v>
      </c>
      <c s="37">
        <v>20</v>
      </c>
      <c s="36">
        <v>0</v>
      </c>
      <c s="36">
        <f>ROUND(G26*H26,6)</f>
      </c>
      <c r="L26" s="38">
        <v>0</v>
      </c>
      <c s="32">
        <f>ROUND(ROUND(L26,2)*ROUND(G26,3),2)</f>
      </c>
      <c s="36" t="s">
        <v>1953</v>
      </c>
      <c>
        <f>(M26*21)/100</f>
      </c>
      <c t="s">
        <v>27</v>
      </c>
    </row>
    <row r="27" spans="1:5" ht="12.75">
      <c r="A27" s="35" t="s">
        <v>55</v>
      </c>
      <c r="E27" s="39" t="s">
        <v>51</v>
      </c>
    </row>
    <row r="28" spans="1:5" ht="12.75">
      <c r="A28" s="35" t="s">
        <v>56</v>
      </c>
      <c r="E28" s="40" t="s">
        <v>51</v>
      </c>
    </row>
    <row r="29" spans="1:5" ht="114.75">
      <c r="A29" t="s">
        <v>57</v>
      </c>
      <c r="E29" s="39" t="s">
        <v>1966</v>
      </c>
    </row>
    <row r="30" spans="1:16" ht="12.75">
      <c r="A30" t="s">
        <v>49</v>
      </c>
      <c s="34" t="s">
        <v>69</v>
      </c>
      <c s="34" t="s">
        <v>1967</v>
      </c>
      <c s="35" t="s">
        <v>51</v>
      </c>
      <c s="6" t="s">
        <v>1968</v>
      </c>
      <c s="36" t="s">
        <v>346</v>
      </c>
      <c s="37">
        <v>147</v>
      </c>
      <c s="36">
        <v>0</v>
      </c>
      <c s="36">
        <f>ROUND(G30*H30,6)</f>
      </c>
      <c r="L30" s="38">
        <v>0</v>
      </c>
      <c s="32">
        <f>ROUND(ROUND(L30,2)*ROUND(G30,3),2)</f>
      </c>
      <c s="36" t="s">
        <v>1953</v>
      </c>
      <c>
        <f>(M30*21)/100</f>
      </c>
      <c t="s">
        <v>27</v>
      </c>
    </row>
    <row r="31" spans="1:5" ht="12.75">
      <c r="A31" s="35" t="s">
        <v>55</v>
      </c>
      <c r="E31" s="39" t="s">
        <v>51</v>
      </c>
    </row>
    <row r="32" spans="1:5" ht="12.75">
      <c r="A32" s="35" t="s">
        <v>56</v>
      </c>
      <c r="E32" s="40" t="s">
        <v>51</v>
      </c>
    </row>
    <row r="33" spans="1:5" ht="89.25">
      <c r="A33" t="s">
        <v>57</v>
      </c>
      <c r="E33" s="39" t="s">
        <v>1969</v>
      </c>
    </row>
    <row r="34" spans="1:13" ht="12.75">
      <c r="A34" t="s">
        <v>46</v>
      </c>
      <c r="C34" s="31" t="s">
        <v>1970</v>
      </c>
      <c r="E34" s="33" t="s">
        <v>1971</v>
      </c>
      <c r="J34" s="32">
        <f>0</f>
      </c>
      <c s="32">
        <f>0</f>
      </c>
      <c s="32">
        <f>0+L35+L39+L43</f>
      </c>
      <c s="32">
        <f>0+M35+M39+M43</f>
      </c>
    </row>
    <row r="35" spans="1:16" ht="25.5">
      <c r="A35" t="s">
        <v>49</v>
      </c>
      <c s="34" t="s">
        <v>72</v>
      </c>
      <c s="34" t="s">
        <v>1972</v>
      </c>
      <c s="35" t="s">
        <v>51</v>
      </c>
      <c s="6" t="s">
        <v>1973</v>
      </c>
      <c s="36" t="s">
        <v>88</v>
      </c>
      <c s="37">
        <v>10</v>
      </c>
      <c s="36">
        <v>0</v>
      </c>
      <c s="36">
        <f>ROUND(G35*H35,6)</f>
      </c>
      <c r="L35" s="38">
        <v>0</v>
      </c>
      <c s="32">
        <f>ROUND(ROUND(L35,2)*ROUND(G35,3),2)</f>
      </c>
      <c s="36" t="s">
        <v>1953</v>
      </c>
      <c>
        <f>(M35*21)/100</f>
      </c>
      <c t="s">
        <v>27</v>
      </c>
    </row>
    <row r="36" spans="1:5" ht="12.75">
      <c r="A36" s="35" t="s">
        <v>55</v>
      </c>
      <c r="E36" s="39" t="s">
        <v>51</v>
      </c>
    </row>
    <row r="37" spans="1:5" ht="12.75">
      <c r="A37" s="35" t="s">
        <v>56</v>
      </c>
      <c r="E37" s="40" t="s">
        <v>51</v>
      </c>
    </row>
    <row r="38" spans="1:5" ht="102">
      <c r="A38" t="s">
        <v>57</v>
      </c>
      <c r="E38" s="39" t="s">
        <v>1974</v>
      </c>
    </row>
    <row r="39" spans="1:16" ht="12.75">
      <c r="A39" t="s">
        <v>49</v>
      </c>
      <c s="34" t="s">
        <v>76</v>
      </c>
      <c s="34" t="s">
        <v>1975</v>
      </c>
      <c s="35" t="s">
        <v>51</v>
      </c>
      <c s="6" t="s">
        <v>1976</v>
      </c>
      <c s="36" t="s">
        <v>88</v>
      </c>
      <c s="37">
        <v>9</v>
      </c>
      <c s="36">
        <v>0</v>
      </c>
      <c s="36">
        <f>ROUND(G39*H39,6)</f>
      </c>
      <c r="L39" s="38">
        <v>0</v>
      </c>
      <c s="32">
        <f>ROUND(ROUND(L39,2)*ROUND(G39,3),2)</f>
      </c>
      <c s="36" t="s">
        <v>1953</v>
      </c>
      <c>
        <f>(M39*21)/100</f>
      </c>
      <c t="s">
        <v>27</v>
      </c>
    </row>
    <row r="40" spans="1:5" ht="12.75">
      <c r="A40" s="35" t="s">
        <v>55</v>
      </c>
      <c r="E40" s="39" t="s">
        <v>51</v>
      </c>
    </row>
    <row r="41" spans="1:5" ht="12.75">
      <c r="A41" s="35" t="s">
        <v>56</v>
      </c>
      <c r="E41" s="40" t="s">
        <v>51</v>
      </c>
    </row>
    <row r="42" spans="1:5" ht="102">
      <c r="A42" t="s">
        <v>57</v>
      </c>
      <c r="E42" s="39" t="s">
        <v>1977</v>
      </c>
    </row>
    <row r="43" spans="1:16" ht="12.75">
      <c r="A43" t="s">
        <v>49</v>
      </c>
      <c s="34" t="s">
        <v>81</v>
      </c>
      <c s="34" t="s">
        <v>1978</v>
      </c>
      <c s="35" t="s">
        <v>51</v>
      </c>
      <c s="6" t="s">
        <v>1979</v>
      </c>
      <c s="36" t="s">
        <v>346</v>
      </c>
      <c s="37">
        <v>19</v>
      </c>
      <c s="36">
        <v>0</v>
      </c>
      <c s="36">
        <f>ROUND(G43*H43,6)</f>
      </c>
      <c r="L43" s="38">
        <v>0</v>
      </c>
      <c s="32">
        <f>ROUND(ROUND(L43,2)*ROUND(G43,3),2)</f>
      </c>
      <c s="36" t="s">
        <v>1953</v>
      </c>
      <c>
        <f>(M43*21)/100</f>
      </c>
      <c t="s">
        <v>27</v>
      </c>
    </row>
    <row r="44" spans="1:5" ht="12.75">
      <c r="A44" s="35" t="s">
        <v>55</v>
      </c>
      <c r="E44" s="39" t="s">
        <v>51</v>
      </c>
    </row>
    <row r="45" spans="1:5" ht="12.75">
      <c r="A45" s="35" t="s">
        <v>56</v>
      </c>
      <c r="E45" s="40" t="s">
        <v>51</v>
      </c>
    </row>
    <row r="46" spans="1:5" ht="102">
      <c r="A46" t="s">
        <v>57</v>
      </c>
      <c r="E46" s="39" t="s">
        <v>1980</v>
      </c>
    </row>
    <row r="47" spans="1:13" ht="12.75">
      <c r="A47" t="s">
        <v>46</v>
      </c>
      <c r="C47" s="31" t="s">
        <v>1981</v>
      </c>
      <c r="E47" s="33" t="s">
        <v>1982</v>
      </c>
      <c r="J47" s="32">
        <f>0</f>
      </c>
      <c s="32">
        <f>0</f>
      </c>
      <c s="32">
        <f>0+L48+L52+L56+L60+L64+L68+L72+L76+L80+L84+L88+L92+L96+L100+L104+L108+L112+L116+L120+L124+L128+L132+L136+L140+L144+L148+L152+L156+L160+L164</f>
      </c>
      <c s="32">
        <f>0+M48+M52+M56+M60+M64+M68+M72+M76+M80+M84+M88+M92+M96+M100+M104+M108+M112+M116+M120+M124+M128+M132+M136+M140+M144+M148+M152+M156+M160+M164</f>
      </c>
    </row>
    <row r="48" spans="1:16" ht="12.75">
      <c r="A48" t="s">
        <v>49</v>
      </c>
      <c s="34" t="s">
        <v>85</v>
      </c>
      <c s="34" t="s">
        <v>1983</v>
      </c>
      <c s="35" t="s">
        <v>51</v>
      </c>
      <c s="6" t="s">
        <v>1984</v>
      </c>
      <c s="36" t="s">
        <v>88</v>
      </c>
      <c s="37">
        <v>32</v>
      </c>
      <c s="36">
        <v>0</v>
      </c>
      <c s="36">
        <f>ROUND(G48*H48,6)</f>
      </c>
      <c r="L48" s="38">
        <v>0</v>
      </c>
      <c s="32">
        <f>ROUND(ROUND(L48,2)*ROUND(G48,3),2)</f>
      </c>
      <c s="36" t="s">
        <v>1953</v>
      </c>
      <c>
        <f>(M48*21)/100</f>
      </c>
      <c t="s">
        <v>27</v>
      </c>
    </row>
    <row r="49" spans="1:5" ht="12.75">
      <c r="A49" s="35" t="s">
        <v>55</v>
      </c>
      <c r="E49" s="39" t="s">
        <v>51</v>
      </c>
    </row>
    <row r="50" spans="1:5" ht="12.75">
      <c r="A50" s="35" t="s">
        <v>56</v>
      </c>
      <c r="E50" s="40" t="s">
        <v>51</v>
      </c>
    </row>
    <row r="51" spans="1:5" ht="89.25">
      <c r="A51" t="s">
        <v>57</v>
      </c>
      <c r="E51" s="39" t="s">
        <v>1985</v>
      </c>
    </row>
    <row r="52" spans="1:16" ht="12.75">
      <c r="A52" t="s">
        <v>49</v>
      </c>
      <c s="34" t="s">
        <v>90</v>
      </c>
      <c s="34" t="s">
        <v>1986</v>
      </c>
      <c s="35" t="s">
        <v>51</v>
      </c>
      <c s="6" t="s">
        <v>1987</v>
      </c>
      <c s="36" t="s">
        <v>88</v>
      </c>
      <c s="37">
        <v>1</v>
      </c>
      <c s="36">
        <v>0</v>
      </c>
      <c s="36">
        <f>ROUND(G52*H52,6)</f>
      </c>
      <c r="L52" s="38">
        <v>0</v>
      </c>
      <c s="32">
        <f>ROUND(ROUND(L52,2)*ROUND(G52,3),2)</f>
      </c>
      <c s="36" t="s">
        <v>1953</v>
      </c>
      <c>
        <f>(M52*21)/100</f>
      </c>
      <c t="s">
        <v>27</v>
      </c>
    </row>
    <row r="53" spans="1:5" ht="12.75">
      <c r="A53" s="35" t="s">
        <v>55</v>
      </c>
      <c r="E53" s="39" t="s">
        <v>51</v>
      </c>
    </row>
    <row r="54" spans="1:5" ht="12.75">
      <c r="A54" s="35" t="s">
        <v>56</v>
      </c>
      <c r="E54" s="40" t="s">
        <v>51</v>
      </c>
    </row>
    <row r="55" spans="1:5" ht="102">
      <c r="A55" t="s">
        <v>57</v>
      </c>
      <c r="E55" s="39" t="s">
        <v>1988</v>
      </c>
    </row>
    <row r="56" spans="1:16" ht="12.75">
      <c r="A56" t="s">
        <v>49</v>
      </c>
      <c s="34" t="s">
        <v>93</v>
      </c>
      <c s="34" t="s">
        <v>1989</v>
      </c>
      <c s="35" t="s">
        <v>51</v>
      </c>
      <c s="6" t="s">
        <v>1990</v>
      </c>
      <c s="36" t="s">
        <v>88</v>
      </c>
      <c s="37">
        <v>3</v>
      </c>
      <c s="36">
        <v>0</v>
      </c>
      <c s="36">
        <f>ROUND(G56*H56,6)</f>
      </c>
      <c r="L56" s="38">
        <v>0</v>
      </c>
      <c s="32">
        <f>ROUND(ROUND(L56,2)*ROUND(G56,3),2)</f>
      </c>
      <c s="36" t="s">
        <v>1953</v>
      </c>
      <c>
        <f>(M56*21)/100</f>
      </c>
      <c t="s">
        <v>27</v>
      </c>
    </row>
    <row r="57" spans="1:5" ht="12.75">
      <c r="A57" s="35" t="s">
        <v>55</v>
      </c>
      <c r="E57" s="39" t="s">
        <v>51</v>
      </c>
    </row>
    <row r="58" spans="1:5" ht="12.75">
      <c r="A58" s="35" t="s">
        <v>56</v>
      </c>
      <c r="E58" s="40" t="s">
        <v>51</v>
      </c>
    </row>
    <row r="59" spans="1:5" ht="102">
      <c r="A59" t="s">
        <v>57</v>
      </c>
      <c r="E59" s="39" t="s">
        <v>1988</v>
      </c>
    </row>
    <row r="60" spans="1:16" ht="12.75">
      <c r="A60" t="s">
        <v>49</v>
      </c>
      <c s="34" t="s">
        <v>97</v>
      </c>
      <c s="34" t="s">
        <v>1991</v>
      </c>
      <c s="35" t="s">
        <v>51</v>
      </c>
      <c s="6" t="s">
        <v>1992</v>
      </c>
      <c s="36" t="s">
        <v>88</v>
      </c>
      <c s="37">
        <v>208</v>
      </c>
      <c s="36">
        <v>0</v>
      </c>
      <c s="36">
        <f>ROUND(G60*H60,6)</f>
      </c>
      <c r="L60" s="38">
        <v>0</v>
      </c>
      <c s="32">
        <f>ROUND(ROUND(L60,2)*ROUND(G60,3),2)</f>
      </c>
      <c s="36" t="s">
        <v>1953</v>
      </c>
      <c>
        <f>(M60*21)/100</f>
      </c>
      <c t="s">
        <v>27</v>
      </c>
    </row>
    <row r="61" spans="1:5" ht="12.75">
      <c r="A61" s="35" t="s">
        <v>55</v>
      </c>
      <c r="E61" s="39" t="s">
        <v>51</v>
      </c>
    </row>
    <row r="62" spans="1:5" ht="12.75">
      <c r="A62" s="35" t="s">
        <v>56</v>
      </c>
      <c r="E62" s="40" t="s">
        <v>51</v>
      </c>
    </row>
    <row r="63" spans="1:5" ht="102">
      <c r="A63" t="s">
        <v>57</v>
      </c>
      <c r="E63" s="39" t="s">
        <v>1988</v>
      </c>
    </row>
    <row r="64" spans="1:16" ht="12.75">
      <c r="A64" t="s">
        <v>49</v>
      </c>
      <c s="34" t="s">
        <v>101</v>
      </c>
      <c s="34" t="s">
        <v>1993</v>
      </c>
      <c s="35" t="s">
        <v>51</v>
      </c>
      <c s="6" t="s">
        <v>1994</v>
      </c>
      <c s="36" t="s">
        <v>88</v>
      </c>
      <c s="37">
        <v>6</v>
      </c>
      <c s="36">
        <v>0</v>
      </c>
      <c s="36">
        <f>ROUND(G64*H64,6)</f>
      </c>
      <c r="L64" s="38">
        <v>0</v>
      </c>
      <c s="32">
        <f>ROUND(ROUND(L64,2)*ROUND(G64,3),2)</f>
      </c>
      <c s="36" t="s">
        <v>1953</v>
      </c>
      <c>
        <f>(M64*21)/100</f>
      </c>
      <c t="s">
        <v>27</v>
      </c>
    </row>
    <row r="65" spans="1:5" ht="12.75">
      <c r="A65" s="35" t="s">
        <v>55</v>
      </c>
      <c r="E65" s="39" t="s">
        <v>51</v>
      </c>
    </row>
    <row r="66" spans="1:5" ht="12.75">
      <c r="A66" s="35" t="s">
        <v>56</v>
      </c>
      <c r="E66" s="40" t="s">
        <v>51</v>
      </c>
    </row>
    <row r="67" spans="1:5" ht="102">
      <c r="A67" t="s">
        <v>57</v>
      </c>
      <c r="E67" s="39" t="s">
        <v>1988</v>
      </c>
    </row>
    <row r="68" spans="1:16" ht="12.75">
      <c r="A68" t="s">
        <v>49</v>
      </c>
      <c s="34" t="s">
        <v>106</v>
      </c>
      <c s="34" t="s">
        <v>1995</v>
      </c>
      <c s="35" t="s">
        <v>51</v>
      </c>
      <c s="6" t="s">
        <v>1996</v>
      </c>
      <c s="36" t="s">
        <v>88</v>
      </c>
      <c s="37">
        <v>16</v>
      </c>
      <c s="36">
        <v>0</v>
      </c>
      <c s="36">
        <f>ROUND(G68*H68,6)</f>
      </c>
      <c r="L68" s="38">
        <v>0</v>
      </c>
      <c s="32">
        <f>ROUND(ROUND(L68,2)*ROUND(G68,3),2)</f>
      </c>
      <c s="36" t="s">
        <v>1953</v>
      </c>
      <c>
        <f>(M68*21)/100</f>
      </c>
      <c t="s">
        <v>27</v>
      </c>
    </row>
    <row r="69" spans="1:5" ht="12.75">
      <c r="A69" s="35" t="s">
        <v>55</v>
      </c>
      <c r="E69" s="39" t="s">
        <v>51</v>
      </c>
    </row>
    <row r="70" spans="1:5" ht="12.75">
      <c r="A70" s="35" t="s">
        <v>56</v>
      </c>
      <c r="E70" s="40" t="s">
        <v>51</v>
      </c>
    </row>
    <row r="71" spans="1:5" ht="102">
      <c r="A71" t="s">
        <v>57</v>
      </c>
      <c r="E71" s="39" t="s">
        <v>1988</v>
      </c>
    </row>
    <row r="72" spans="1:16" ht="12.75">
      <c r="A72" t="s">
        <v>49</v>
      </c>
      <c s="34" t="s">
        <v>109</v>
      </c>
      <c s="34" t="s">
        <v>1997</v>
      </c>
      <c s="35" t="s">
        <v>51</v>
      </c>
      <c s="6" t="s">
        <v>1998</v>
      </c>
      <c s="36" t="s">
        <v>88</v>
      </c>
      <c s="37">
        <v>4</v>
      </c>
      <c s="36">
        <v>0</v>
      </c>
      <c s="36">
        <f>ROUND(G72*H72,6)</f>
      </c>
      <c r="L72" s="38">
        <v>0</v>
      </c>
      <c s="32">
        <f>ROUND(ROUND(L72,2)*ROUND(G72,3),2)</f>
      </c>
      <c s="36" t="s">
        <v>1953</v>
      </c>
      <c>
        <f>(M72*21)/100</f>
      </c>
      <c t="s">
        <v>27</v>
      </c>
    </row>
    <row r="73" spans="1:5" ht="12.75">
      <c r="A73" s="35" t="s">
        <v>55</v>
      </c>
      <c r="E73" s="39" t="s">
        <v>51</v>
      </c>
    </row>
    <row r="74" spans="1:5" ht="12.75">
      <c r="A74" s="35" t="s">
        <v>56</v>
      </c>
      <c r="E74" s="40" t="s">
        <v>51</v>
      </c>
    </row>
    <row r="75" spans="1:5" ht="114.75">
      <c r="A75" t="s">
        <v>57</v>
      </c>
      <c r="E75" s="39" t="s">
        <v>1999</v>
      </c>
    </row>
    <row r="76" spans="1:16" ht="12.75">
      <c r="A76" t="s">
        <v>49</v>
      </c>
      <c s="34" t="s">
        <v>112</v>
      </c>
      <c s="34" t="s">
        <v>2000</v>
      </c>
      <c s="35" t="s">
        <v>51</v>
      </c>
      <c s="6" t="s">
        <v>2001</v>
      </c>
      <c s="36" t="s">
        <v>88</v>
      </c>
      <c s="37">
        <v>3</v>
      </c>
      <c s="36">
        <v>0</v>
      </c>
      <c s="36">
        <f>ROUND(G76*H76,6)</f>
      </c>
      <c r="L76" s="38">
        <v>0</v>
      </c>
      <c s="32">
        <f>ROUND(ROUND(L76,2)*ROUND(G76,3),2)</f>
      </c>
      <c s="36" t="s">
        <v>1953</v>
      </c>
      <c>
        <f>(M76*21)/100</f>
      </c>
      <c t="s">
        <v>27</v>
      </c>
    </row>
    <row r="77" spans="1:5" ht="12.75">
      <c r="A77" s="35" t="s">
        <v>55</v>
      </c>
      <c r="E77" s="39" t="s">
        <v>51</v>
      </c>
    </row>
    <row r="78" spans="1:5" ht="12.75">
      <c r="A78" s="35" t="s">
        <v>56</v>
      </c>
      <c r="E78" s="40" t="s">
        <v>51</v>
      </c>
    </row>
    <row r="79" spans="1:5" ht="114.75">
      <c r="A79" t="s">
        <v>57</v>
      </c>
      <c r="E79" s="39" t="s">
        <v>1999</v>
      </c>
    </row>
    <row r="80" spans="1:16" ht="12.75">
      <c r="A80" t="s">
        <v>49</v>
      </c>
      <c s="34" t="s">
        <v>116</v>
      </c>
      <c s="34" t="s">
        <v>2002</v>
      </c>
      <c s="35" t="s">
        <v>51</v>
      </c>
      <c s="6" t="s">
        <v>2003</v>
      </c>
      <c s="36" t="s">
        <v>128</v>
      </c>
      <c s="37">
        <v>2082</v>
      </c>
      <c s="36">
        <v>0</v>
      </c>
      <c s="36">
        <f>ROUND(G80*H80,6)</f>
      </c>
      <c r="L80" s="38">
        <v>0</v>
      </c>
      <c s="32">
        <f>ROUND(ROUND(L80,2)*ROUND(G80,3),2)</f>
      </c>
      <c s="36" t="s">
        <v>1953</v>
      </c>
      <c>
        <f>(M80*21)/100</f>
      </c>
      <c t="s">
        <v>27</v>
      </c>
    </row>
    <row r="81" spans="1:5" ht="12.75">
      <c r="A81" s="35" t="s">
        <v>55</v>
      </c>
      <c r="E81" s="39" t="s">
        <v>51</v>
      </c>
    </row>
    <row r="82" spans="1:5" ht="12.75">
      <c r="A82" s="35" t="s">
        <v>56</v>
      </c>
      <c r="E82" s="40" t="s">
        <v>51</v>
      </c>
    </row>
    <row r="83" spans="1:5" ht="102">
      <c r="A83" t="s">
        <v>57</v>
      </c>
      <c r="E83" s="39" t="s">
        <v>2004</v>
      </c>
    </row>
    <row r="84" spans="1:16" ht="12.75">
      <c r="A84" t="s">
        <v>49</v>
      </c>
      <c s="34" t="s">
        <v>120</v>
      </c>
      <c s="34" t="s">
        <v>2005</v>
      </c>
      <c s="35" t="s">
        <v>51</v>
      </c>
      <c s="6" t="s">
        <v>2006</v>
      </c>
      <c s="36" t="s">
        <v>128</v>
      </c>
      <c s="37">
        <v>2292</v>
      </c>
      <c s="36">
        <v>0</v>
      </c>
      <c s="36">
        <f>ROUND(G84*H84,6)</f>
      </c>
      <c r="L84" s="38">
        <v>0</v>
      </c>
      <c s="32">
        <f>ROUND(ROUND(L84,2)*ROUND(G84,3),2)</f>
      </c>
      <c s="36" t="s">
        <v>1953</v>
      </c>
      <c>
        <f>(M84*21)/100</f>
      </c>
      <c t="s">
        <v>27</v>
      </c>
    </row>
    <row r="85" spans="1:5" ht="12.75">
      <c r="A85" s="35" t="s">
        <v>55</v>
      </c>
      <c r="E85" s="39" t="s">
        <v>51</v>
      </c>
    </row>
    <row r="86" spans="1:5" ht="12.75">
      <c r="A86" s="35" t="s">
        <v>56</v>
      </c>
      <c r="E86" s="40" t="s">
        <v>51</v>
      </c>
    </row>
    <row r="87" spans="1:5" ht="102">
      <c r="A87" t="s">
        <v>57</v>
      </c>
      <c r="E87" s="39" t="s">
        <v>2004</v>
      </c>
    </row>
    <row r="88" spans="1:16" ht="12.75">
      <c r="A88" t="s">
        <v>49</v>
      </c>
      <c s="34" t="s">
        <v>125</v>
      </c>
      <c s="34" t="s">
        <v>2007</v>
      </c>
      <c s="35" t="s">
        <v>51</v>
      </c>
      <c s="6" t="s">
        <v>2008</v>
      </c>
      <c s="36" t="s">
        <v>128</v>
      </c>
      <c s="37">
        <v>2213</v>
      </c>
      <c s="36">
        <v>0</v>
      </c>
      <c s="36">
        <f>ROUND(G88*H88,6)</f>
      </c>
      <c r="L88" s="38">
        <v>0</v>
      </c>
      <c s="32">
        <f>ROUND(ROUND(L88,2)*ROUND(G88,3),2)</f>
      </c>
      <c s="36" t="s">
        <v>1953</v>
      </c>
      <c>
        <f>(M88*21)/100</f>
      </c>
      <c t="s">
        <v>27</v>
      </c>
    </row>
    <row r="89" spans="1:5" ht="12.75">
      <c r="A89" s="35" t="s">
        <v>55</v>
      </c>
      <c r="E89" s="39" t="s">
        <v>51</v>
      </c>
    </row>
    <row r="90" spans="1:5" ht="12.75">
      <c r="A90" s="35" t="s">
        <v>56</v>
      </c>
      <c r="E90" s="40" t="s">
        <v>51</v>
      </c>
    </row>
    <row r="91" spans="1:5" ht="89.25">
      <c r="A91" t="s">
        <v>57</v>
      </c>
      <c r="E91" s="39" t="s">
        <v>2009</v>
      </c>
    </row>
    <row r="92" spans="1:16" ht="12.75">
      <c r="A92" t="s">
        <v>49</v>
      </c>
      <c s="34" t="s">
        <v>130</v>
      </c>
      <c s="34" t="s">
        <v>2010</v>
      </c>
      <c s="35" t="s">
        <v>51</v>
      </c>
      <c s="6" t="s">
        <v>2011</v>
      </c>
      <c s="36" t="s">
        <v>88</v>
      </c>
      <c s="37">
        <v>8</v>
      </c>
      <c s="36">
        <v>0</v>
      </c>
      <c s="36">
        <f>ROUND(G92*H92,6)</f>
      </c>
      <c r="L92" s="38">
        <v>0</v>
      </c>
      <c s="32">
        <f>ROUND(ROUND(L92,2)*ROUND(G92,3),2)</f>
      </c>
      <c s="36" t="s">
        <v>1953</v>
      </c>
      <c>
        <f>(M92*21)/100</f>
      </c>
      <c t="s">
        <v>27</v>
      </c>
    </row>
    <row r="93" spans="1:5" ht="12.75">
      <c r="A93" s="35" t="s">
        <v>55</v>
      </c>
      <c r="E93" s="39" t="s">
        <v>51</v>
      </c>
    </row>
    <row r="94" spans="1:5" ht="12.75">
      <c r="A94" s="35" t="s">
        <v>56</v>
      </c>
      <c r="E94" s="40" t="s">
        <v>51</v>
      </c>
    </row>
    <row r="95" spans="1:5" ht="89.25">
      <c r="A95" t="s">
        <v>57</v>
      </c>
      <c r="E95" s="39" t="s">
        <v>2012</v>
      </c>
    </row>
    <row r="96" spans="1:16" ht="12.75">
      <c r="A96" t="s">
        <v>49</v>
      </c>
      <c s="34" t="s">
        <v>134</v>
      </c>
      <c s="34" t="s">
        <v>2013</v>
      </c>
      <c s="35" t="s">
        <v>51</v>
      </c>
      <c s="6" t="s">
        <v>2014</v>
      </c>
      <c s="36" t="s">
        <v>88</v>
      </c>
      <c s="37">
        <v>4</v>
      </c>
      <c s="36">
        <v>0</v>
      </c>
      <c s="36">
        <f>ROUND(G96*H96,6)</f>
      </c>
      <c r="L96" s="38">
        <v>0</v>
      </c>
      <c s="32">
        <f>ROUND(ROUND(L96,2)*ROUND(G96,3),2)</f>
      </c>
      <c s="36" t="s">
        <v>1953</v>
      </c>
      <c>
        <f>(M96*21)/100</f>
      </c>
      <c t="s">
        <v>27</v>
      </c>
    </row>
    <row r="97" spans="1:5" ht="12.75">
      <c r="A97" s="35" t="s">
        <v>55</v>
      </c>
      <c r="E97" s="39" t="s">
        <v>51</v>
      </c>
    </row>
    <row r="98" spans="1:5" ht="12.75">
      <c r="A98" s="35" t="s">
        <v>56</v>
      </c>
      <c r="E98" s="40" t="s">
        <v>51</v>
      </c>
    </row>
    <row r="99" spans="1:5" ht="89.25">
      <c r="A99" t="s">
        <v>57</v>
      </c>
      <c r="E99" s="39" t="s">
        <v>2012</v>
      </c>
    </row>
    <row r="100" spans="1:16" ht="12.75">
      <c r="A100" t="s">
        <v>49</v>
      </c>
      <c s="34" t="s">
        <v>138</v>
      </c>
      <c s="34" t="s">
        <v>2015</v>
      </c>
      <c s="35" t="s">
        <v>51</v>
      </c>
      <c s="6" t="s">
        <v>2016</v>
      </c>
      <c s="36" t="s">
        <v>88</v>
      </c>
      <c s="37">
        <v>4</v>
      </c>
      <c s="36">
        <v>0</v>
      </c>
      <c s="36">
        <f>ROUND(G100*H100,6)</f>
      </c>
      <c r="L100" s="38">
        <v>0</v>
      </c>
      <c s="32">
        <f>ROUND(ROUND(L100,2)*ROUND(G100,3),2)</f>
      </c>
      <c s="36" t="s">
        <v>1953</v>
      </c>
      <c>
        <f>(M100*21)/100</f>
      </c>
      <c t="s">
        <v>27</v>
      </c>
    </row>
    <row r="101" spans="1:5" ht="12.75">
      <c r="A101" s="35" t="s">
        <v>55</v>
      </c>
      <c r="E101" s="39" t="s">
        <v>51</v>
      </c>
    </row>
    <row r="102" spans="1:5" ht="12.75">
      <c r="A102" s="35" t="s">
        <v>56</v>
      </c>
      <c r="E102" s="40" t="s">
        <v>51</v>
      </c>
    </row>
    <row r="103" spans="1:5" ht="89.25">
      <c r="A103" t="s">
        <v>57</v>
      </c>
      <c r="E103" s="39" t="s">
        <v>2012</v>
      </c>
    </row>
    <row r="104" spans="1:16" ht="12.75">
      <c r="A104" t="s">
        <v>49</v>
      </c>
      <c s="34" t="s">
        <v>141</v>
      </c>
      <c s="34" t="s">
        <v>2017</v>
      </c>
      <c s="35" t="s">
        <v>51</v>
      </c>
      <c s="6" t="s">
        <v>2018</v>
      </c>
      <c s="36" t="s">
        <v>88</v>
      </c>
      <c s="37">
        <v>1</v>
      </c>
      <c s="36">
        <v>0</v>
      </c>
      <c s="36">
        <f>ROUND(G104*H104,6)</f>
      </c>
      <c r="L104" s="38">
        <v>0</v>
      </c>
      <c s="32">
        <f>ROUND(ROUND(L104,2)*ROUND(G104,3),2)</f>
      </c>
      <c s="36" t="s">
        <v>1953</v>
      </c>
      <c>
        <f>(M104*21)/100</f>
      </c>
      <c t="s">
        <v>27</v>
      </c>
    </row>
    <row r="105" spans="1:5" ht="12.75">
      <c r="A105" s="35" t="s">
        <v>55</v>
      </c>
      <c r="E105" s="39" t="s">
        <v>51</v>
      </c>
    </row>
    <row r="106" spans="1:5" ht="12.75">
      <c r="A106" s="35" t="s">
        <v>56</v>
      </c>
      <c r="E106" s="40" t="s">
        <v>51</v>
      </c>
    </row>
    <row r="107" spans="1:5" ht="114.75">
      <c r="A107" t="s">
        <v>57</v>
      </c>
      <c r="E107" s="39" t="s">
        <v>1999</v>
      </c>
    </row>
    <row r="108" spans="1:16" ht="12.75">
      <c r="A108" t="s">
        <v>49</v>
      </c>
      <c s="34" t="s">
        <v>146</v>
      </c>
      <c s="34" t="s">
        <v>2019</v>
      </c>
      <c s="35" t="s">
        <v>51</v>
      </c>
      <c s="6" t="s">
        <v>2020</v>
      </c>
      <c s="36" t="s">
        <v>88</v>
      </c>
      <c s="37">
        <v>1</v>
      </c>
      <c s="36">
        <v>0</v>
      </c>
      <c s="36">
        <f>ROUND(G108*H108,6)</f>
      </c>
      <c r="L108" s="38">
        <v>0</v>
      </c>
      <c s="32">
        <f>ROUND(ROUND(L108,2)*ROUND(G108,3),2)</f>
      </c>
      <c s="36" t="s">
        <v>1953</v>
      </c>
      <c>
        <f>(M108*21)/100</f>
      </c>
      <c t="s">
        <v>27</v>
      </c>
    </row>
    <row r="109" spans="1:5" ht="12.75">
      <c r="A109" s="35" t="s">
        <v>55</v>
      </c>
      <c r="E109" s="39" t="s">
        <v>51</v>
      </c>
    </row>
    <row r="110" spans="1:5" ht="12.75">
      <c r="A110" s="35" t="s">
        <v>56</v>
      </c>
      <c r="E110" s="40" t="s">
        <v>51</v>
      </c>
    </row>
    <row r="111" spans="1:5" ht="114.75">
      <c r="A111" t="s">
        <v>57</v>
      </c>
      <c r="E111" s="39" t="s">
        <v>1999</v>
      </c>
    </row>
    <row r="112" spans="1:16" ht="12.75">
      <c r="A112" t="s">
        <v>49</v>
      </c>
      <c s="34" t="s">
        <v>151</v>
      </c>
      <c s="34" t="s">
        <v>2021</v>
      </c>
      <c s="35" t="s">
        <v>51</v>
      </c>
      <c s="6" t="s">
        <v>2022</v>
      </c>
      <c s="36" t="s">
        <v>88</v>
      </c>
      <c s="37">
        <v>1</v>
      </c>
      <c s="36">
        <v>0</v>
      </c>
      <c s="36">
        <f>ROUND(G112*H112,6)</f>
      </c>
      <c r="L112" s="38">
        <v>0</v>
      </c>
      <c s="32">
        <f>ROUND(ROUND(L112,2)*ROUND(G112,3),2)</f>
      </c>
      <c s="36" t="s">
        <v>1953</v>
      </c>
      <c>
        <f>(M112*21)/100</f>
      </c>
      <c t="s">
        <v>27</v>
      </c>
    </row>
    <row r="113" spans="1:5" ht="12.75">
      <c r="A113" s="35" t="s">
        <v>55</v>
      </c>
      <c r="E113" s="39" t="s">
        <v>51</v>
      </c>
    </row>
    <row r="114" spans="1:5" ht="12.75">
      <c r="A114" s="35" t="s">
        <v>56</v>
      </c>
      <c r="E114" s="40" t="s">
        <v>51</v>
      </c>
    </row>
    <row r="115" spans="1:5" ht="114.75">
      <c r="A115" t="s">
        <v>57</v>
      </c>
      <c r="E115" s="39" t="s">
        <v>1999</v>
      </c>
    </row>
    <row r="116" spans="1:16" ht="12.75">
      <c r="A116" t="s">
        <v>49</v>
      </c>
      <c s="34" t="s">
        <v>154</v>
      </c>
      <c s="34" t="s">
        <v>2023</v>
      </c>
      <c s="35" t="s">
        <v>51</v>
      </c>
      <c s="6" t="s">
        <v>2024</v>
      </c>
      <c s="36" t="s">
        <v>88</v>
      </c>
      <c s="37">
        <v>4</v>
      </c>
      <c s="36">
        <v>0</v>
      </c>
      <c s="36">
        <f>ROUND(G116*H116,6)</f>
      </c>
      <c r="L116" s="38">
        <v>0</v>
      </c>
      <c s="32">
        <f>ROUND(ROUND(L116,2)*ROUND(G116,3),2)</f>
      </c>
      <c s="36" t="s">
        <v>1953</v>
      </c>
      <c>
        <f>(M116*21)/100</f>
      </c>
      <c t="s">
        <v>27</v>
      </c>
    </row>
    <row r="117" spans="1:5" ht="12.75">
      <c r="A117" s="35" t="s">
        <v>55</v>
      </c>
      <c r="E117" s="39" t="s">
        <v>51</v>
      </c>
    </row>
    <row r="118" spans="1:5" ht="12.75">
      <c r="A118" s="35" t="s">
        <v>56</v>
      </c>
      <c r="E118" s="40" t="s">
        <v>51</v>
      </c>
    </row>
    <row r="119" spans="1:5" ht="114.75">
      <c r="A119" t="s">
        <v>57</v>
      </c>
      <c r="E119" s="39" t="s">
        <v>1999</v>
      </c>
    </row>
    <row r="120" spans="1:16" ht="12.75">
      <c r="A120" t="s">
        <v>49</v>
      </c>
      <c s="34" t="s">
        <v>157</v>
      </c>
      <c s="34" t="s">
        <v>2025</v>
      </c>
      <c s="35" t="s">
        <v>51</v>
      </c>
      <c s="6" t="s">
        <v>2026</v>
      </c>
      <c s="36" t="s">
        <v>88</v>
      </c>
      <c s="37">
        <v>46</v>
      </c>
      <c s="36">
        <v>0</v>
      </c>
      <c s="36">
        <f>ROUND(G120*H120,6)</f>
      </c>
      <c r="L120" s="38">
        <v>0</v>
      </c>
      <c s="32">
        <f>ROUND(ROUND(L120,2)*ROUND(G120,3),2)</f>
      </c>
      <c s="36" t="s">
        <v>1953</v>
      </c>
      <c>
        <f>(M120*21)/100</f>
      </c>
      <c t="s">
        <v>27</v>
      </c>
    </row>
    <row r="121" spans="1:5" ht="12.75">
      <c r="A121" s="35" t="s">
        <v>55</v>
      </c>
      <c r="E121" s="39" t="s">
        <v>51</v>
      </c>
    </row>
    <row r="122" spans="1:5" ht="12.75">
      <c r="A122" s="35" t="s">
        <v>56</v>
      </c>
      <c r="E122" s="40" t="s">
        <v>51</v>
      </c>
    </row>
    <row r="123" spans="1:5" ht="114.75">
      <c r="A123" t="s">
        <v>57</v>
      </c>
      <c r="E123" s="39" t="s">
        <v>1999</v>
      </c>
    </row>
    <row r="124" spans="1:16" ht="12.75">
      <c r="A124" t="s">
        <v>49</v>
      </c>
      <c s="34" t="s">
        <v>161</v>
      </c>
      <c s="34" t="s">
        <v>2027</v>
      </c>
      <c s="35" t="s">
        <v>51</v>
      </c>
      <c s="6" t="s">
        <v>2028</v>
      </c>
      <c s="36" t="s">
        <v>88</v>
      </c>
      <c s="37">
        <v>10</v>
      </c>
      <c s="36">
        <v>0</v>
      </c>
      <c s="36">
        <f>ROUND(G124*H124,6)</f>
      </c>
      <c r="L124" s="38">
        <v>0</v>
      </c>
      <c s="32">
        <f>ROUND(ROUND(L124,2)*ROUND(G124,3),2)</f>
      </c>
      <c s="36" t="s">
        <v>1953</v>
      </c>
      <c>
        <f>(M124*21)/100</f>
      </c>
      <c t="s">
        <v>27</v>
      </c>
    </row>
    <row r="125" spans="1:5" ht="12.75">
      <c r="A125" s="35" t="s">
        <v>55</v>
      </c>
      <c r="E125" s="39" t="s">
        <v>51</v>
      </c>
    </row>
    <row r="126" spans="1:5" ht="12.75">
      <c r="A126" s="35" t="s">
        <v>56</v>
      </c>
      <c r="E126" s="40" t="s">
        <v>51</v>
      </c>
    </row>
    <row r="127" spans="1:5" ht="114.75">
      <c r="A127" t="s">
        <v>57</v>
      </c>
      <c r="E127" s="39" t="s">
        <v>1999</v>
      </c>
    </row>
    <row r="128" spans="1:16" ht="12.75">
      <c r="A128" t="s">
        <v>49</v>
      </c>
      <c s="34" t="s">
        <v>165</v>
      </c>
      <c s="34" t="s">
        <v>2029</v>
      </c>
      <c s="35" t="s">
        <v>51</v>
      </c>
      <c s="6" t="s">
        <v>2030</v>
      </c>
      <c s="36" t="s">
        <v>88</v>
      </c>
      <c s="37">
        <v>4</v>
      </c>
      <c s="36">
        <v>0</v>
      </c>
      <c s="36">
        <f>ROUND(G128*H128,6)</f>
      </c>
      <c r="L128" s="38">
        <v>0</v>
      </c>
      <c s="32">
        <f>ROUND(ROUND(L128,2)*ROUND(G128,3),2)</f>
      </c>
      <c s="36" t="s">
        <v>1953</v>
      </c>
      <c>
        <f>(M128*21)/100</f>
      </c>
      <c t="s">
        <v>27</v>
      </c>
    </row>
    <row r="129" spans="1:5" ht="12.75">
      <c r="A129" s="35" t="s">
        <v>55</v>
      </c>
      <c r="E129" s="39" t="s">
        <v>51</v>
      </c>
    </row>
    <row r="130" spans="1:5" ht="12.75">
      <c r="A130" s="35" t="s">
        <v>56</v>
      </c>
      <c r="E130" s="40" t="s">
        <v>51</v>
      </c>
    </row>
    <row r="131" spans="1:5" ht="114.75">
      <c r="A131" t="s">
        <v>57</v>
      </c>
      <c r="E131" s="39" t="s">
        <v>1999</v>
      </c>
    </row>
    <row r="132" spans="1:16" ht="25.5">
      <c r="A132" t="s">
        <v>49</v>
      </c>
      <c s="34" t="s">
        <v>169</v>
      </c>
      <c s="34" t="s">
        <v>2031</v>
      </c>
      <c s="35" t="s">
        <v>51</v>
      </c>
      <c s="6" t="s">
        <v>2032</v>
      </c>
      <c s="36" t="s">
        <v>88</v>
      </c>
      <c s="37">
        <v>4</v>
      </c>
      <c s="36">
        <v>0</v>
      </c>
      <c s="36">
        <f>ROUND(G132*H132,6)</f>
      </c>
      <c r="L132" s="38">
        <v>0</v>
      </c>
      <c s="32">
        <f>ROUND(ROUND(L132,2)*ROUND(G132,3),2)</f>
      </c>
      <c s="36" t="s">
        <v>1953</v>
      </c>
      <c>
        <f>(M132*21)/100</f>
      </c>
      <c t="s">
        <v>27</v>
      </c>
    </row>
    <row r="133" spans="1:5" ht="12.75">
      <c r="A133" s="35" t="s">
        <v>55</v>
      </c>
      <c r="E133" s="39" t="s">
        <v>51</v>
      </c>
    </row>
    <row r="134" spans="1:5" ht="12.75">
      <c r="A134" s="35" t="s">
        <v>56</v>
      </c>
      <c r="E134" s="40" t="s">
        <v>51</v>
      </c>
    </row>
    <row r="135" spans="1:5" ht="102">
      <c r="A135" t="s">
        <v>57</v>
      </c>
      <c r="E135" s="39" t="s">
        <v>2033</v>
      </c>
    </row>
    <row r="136" spans="1:16" ht="12.75">
      <c r="A136" t="s">
        <v>49</v>
      </c>
      <c s="34" t="s">
        <v>172</v>
      </c>
      <c s="34" t="s">
        <v>2034</v>
      </c>
      <c s="35" t="s">
        <v>51</v>
      </c>
      <c s="6" t="s">
        <v>2035</v>
      </c>
      <c s="36" t="s">
        <v>88</v>
      </c>
      <c s="37">
        <v>1</v>
      </c>
      <c s="36">
        <v>0</v>
      </c>
      <c s="36">
        <f>ROUND(G136*H136,6)</f>
      </c>
      <c r="L136" s="38">
        <v>0</v>
      </c>
      <c s="32">
        <f>ROUND(ROUND(L136,2)*ROUND(G136,3),2)</f>
      </c>
      <c s="36" t="s">
        <v>1953</v>
      </c>
      <c>
        <f>(M136*21)/100</f>
      </c>
      <c t="s">
        <v>27</v>
      </c>
    </row>
    <row r="137" spans="1:5" ht="12.75">
      <c r="A137" s="35" t="s">
        <v>55</v>
      </c>
      <c r="E137" s="39" t="s">
        <v>51</v>
      </c>
    </row>
    <row r="138" spans="1:5" ht="12.75">
      <c r="A138" s="35" t="s">
        <v>56</v>
      </c>
      <c r="E138" s="40" t="s">
        <v>51</v>
      </c>
    </row>
    <row r="139" spans="1:5" ht="114.75">
      <c r="A139" t="s">
        <v>57</v>
      </c>
      <c r="E139" s="39" t="s">
        <v>1999</v>
      </c>
    </row>
    <row r="140" spans="1:16" ht="12.75">
      <c r="A140" t="s">
        <v>49</v>
      </c>
      <c s="34" t="s">
        <v>176</v>
      </c>
      <c s="34" t="s">
        <v>2036</v>
      </c>
      <c s="35" t="s">
        <v>51</v>
      </c>
      <c s="6" t="s">
        <v>2037</v>
      </c>
      <c s="36" t="s">
        <v>88</v>
      </c>
      <c s="37">
        <v>1</v>
      </c>
      <c s="36">
        <v>0</v>
      </c>
      <c s="36">
        <f>ROUND(G140*H140,6)</f>
      </c>
      <c r="L140" s="38">
        <v>0</v>
      </c>
      <c s="32">
        <f>ROUND(ROUND(L140,2)*ROUND(G140,3),2)</f>
      </c>
      <c s="36" t="s">
        <v>1953</v>
      </c>
      <c>
        <f>(M140*21)/100</f>
      </c>
      <c t="s">
        <v>27</v>
      </c>
    </row>
    <row r="141" spans="1:5" ht="12.75">
      <c r="A141" s="35" t="s">
        <v>55</v>
      </c>
      <c r="E141" s="39" t="s">
        <v>51</v>
      </c>
    </row>
    <row r="142" spans="1:5" ht="12.75">
      <c r="A142" s="35" t="s">
        <v>56</v>
      </c>
      <c r="E142" s="40" t="s">
        <v>51</v>
      </c>
    </row>
    <row r="143" spans="1:5" ht="114.75">
      <c r="A143" t="s">
        <v>57</v>
      </c>
      <c r="E143" s="39" t="s">
        <v>1999</v>
      </c>
    </row>
    <row r="144" spans="1:16" ht="12.75">
      <c r="A144" t="s">
        <v>49</v>
      </c>
      <c s="34" t="s">
        <v>180</v>
      </c>
      <c s="34" t="s">
        <v>2038</v>
      </c>
      <c s="35" t="s">
        <v>51</v>
      </c>
      <c s="6" t="s">
        <v>2039</v>
      </c>
      <c s="36" t="s">
        <v>88</v>
      </c>
      <c s="37">
        <v>4</v>
      </c>
      <c s="36">
        <v>0</v>
      </c>
      <c s="36">
        <f>ROUND(G144*H144,6)</f>
      </c>
      <c r="L144" s="38">
        <v>0</v>
      </c>
      <c s="32">
        <f>ROUND(ROUND(L144,2)*ROUND(G144,3),2)</f>
      </c>
      <c s="36" t="s">
        <v>1953</v>
      </c>
      <c>
        <f>(M144*21)/100</f>
      </c>
      <c t="s">
        <v>27</v>
      </c>
    </row>
    <row r="145" spans="1:5" ht="12.75">
      <c r="A145" s="35" t="s">
        <v>55</v>
      </c>
      <c r="E145" s="39" t="s">
        <v>51</v>
      </c>
    </row>
    <row r="146" spans="1:5" ht="12.75">
      <c r="A146" s="35" t="s">
        <v>56</v>
      </c>
      <c r="E146" s="40" t="s">
        <v>51</v>
      </c>
    </row>
    <row r="147" spans="1:5" ht="114.75">
      <c r="A147" t="s">
        <v>57</v>
      </c>
      <c r="E147" s="39" t="s">
        <v>1999</v>
      </c>
    </row>
    <row r="148" spans="1:16" ht="12.75">
      <c r="A148" t="s">
        <v>49</v>
      </c>
      <c s="34" t="s">
        <v>183</v>
      </c>
      <c s="34" t="s">
        <v>2040</v>
      </c>
      <c s="35" t="s">
        <v>51</v>
      </c>
      <c s="6" t="s">
        <v>2041</v>
      </c>
      <c s="36" t="s">
        <v>88</v>
      </c>
      <c s="37">
        <v>7</v>
      </c>
      <c s="36">
        <v>0</v>
      </c>
      <c s="36">
        <f>ROUND(G148*H148,6)</f>
      </c>
      <c r="L148" s="38">
        <v>0</v>
      </c>
      <c s="32">
        <f>ROUND(ROUND(L148,2)*ROUND(G148,3),2)</f>
      </c>
      <c s="36" t="s">
        <v>1953</v>
      </c>
      <c>
        <f>(M148*21)/100</f>
      </c>
      <c t="s">
        <v>27</v>
      </c>
    </row>
    <row r="149" spans="1:5" ht="12.75">
      <c r="A149" s="35" t="s">
        <v>55</v>
      </c>
      <c r="E149" s="39" t="s">
        <v>51</v>
      </c>
    </row>
    <row r="150" spans="1:5" ht="12.75">
      <c r="A150" s="35" t="s">
        <v>56</v>
      </c>
      <c r="E150" s="40" t="s">
        <v>51</v>
      </c>
    </row>
    <row r="151" spans="1:5" ht="114.75">
      <c r="A151" t="s">
        <v>57</v>
      </c>
      <c r="E151" s="39" t="s">
        <v>1999</v>
      </c>
    </row>
    <row r="152" spans="1:16" ht="12.75">
      <c r="A152" t="s">
        <v>49</v>
      </c>
      <c s="34" t="s">
        <v>186</v>
      </c>
      <c s="34" t="s">
        <v>2042</v>
      </c>
      <c s="35" t="s">
        <v>51</v>
      </c>
      <c s="6" t="s">
        <v>2043</v>
      </c>
      <c s="36" t="s">
        <v>88</v>
      </c>
      <c s="37">
        <v>46</v>
      </c>
      <c s="36">
        <v>0</v>
      </c>
      <c s="36">
        <f>ROUND(G152*H152,6)</f>
      </c>
      <c r="L152" s="38">
        <v>0</v>
      </c>
      <c s="32">
        <f>ROUND(ROUND(L152,2)*ROUND(G152,3),2)</f>
      </c>
      <c s="36" t="s">
        <v>1953</v>
      </c>
      <c>
        <f>(M152*21)/100</f>
      </c>
      <c t="s">
        <v>27</v>
      </c>
    </row>
    <row r="153" spans="1:5" ht="12.75">
      <c r="A153" s="35" t="s">
        <v>55</v>
      </c>
      <c r="E153" s="39" t="s">
        <v>51</v>
      </c>
    </row>
    <row r="154" spans="1:5" ht="12.75">
      <c r="A154" s="35" t="s">
        <v>56</v>
      </c>
      <c r="E154" s="40" t="s">
        <v>51</v>
      </c>
    </row>
    <row r="155" spans="1:5" ht="114.75">
      <c r="A155" t="s">
        <v>57</v>
      </c>
      <c r="E155" s="39" t="s">
        <v>1999</v>
      </c>
    </row>
    <row r="156" spans="1:16" ht="25.5">
      <c r="A156" t="s">
        <v>49</v>
      </c>
      <c s="34" t="s">
        <v>190</v>
      </c>
      <c s="34" t="s">
        <v>2044</v>
      </c>
      <c s="35" t="s">
        <v>51</v>
      </c>
      <c s="6" t="s">
        <v>2045</v>
      </c>
      <c s="36" t="s">
        <v>88</v>
      </c>
      <c s="37">
        <v>6</v>
      </c>
      <c s="36">
        <v>0</v>
      </c>
      <c s="36">
        <f>ROUND(G156*H156,6)</f>
      </c>
      <c r="L156" s="38">
        <v>0</v>
      </c>
      <c s="32">
        <f>ROUND(ROUND(L156,2)*ROUND(G156,3),2)</f>
      </c>
      <c s="36" t="s">
        <v>1953</v>
      </c>
      <c>
        <f>(M156*21)/100</f>
      </c>
      <c t="s">
        <v>27</v>
      </c>
    </row>
    <row r="157" spans="1:5" ht="12.75">
      <c r="A157" s="35" t="s">
        <v>55</v>
      </c>
      <c r="E157" s="39" t="s">
        <v>51</v>
      </c>
    </row>
    <row r="158" spans="1:5" ht="12.75">
      <c r="A158" s="35" t="s">
        <v>56</v>
      </c>
      <c r="E158" s="40" t="s">
        <v>51</v>
      </c>
    </row>
    <row r="159" spans="1:5" ht="76.5">
      <c r="A159" t="s">
        <v>57</v>
      </c>
      <c r="E159" s="39" t="s">
        <v>2046</v>
      </c>
    </row>
    <row r="160" spans="1:16" ht="25.5">
      <c r="A160" t="s">
        <v>49</v>
      </c>
      <c s="34" t="s">
        <v>194</v>
      </c>
      <c s="34" t="s">
        <v>2047</v>
      </c>
      <c s="35" t="s">
        <v>51</v>
      </c>
      <c s="6" t="s">
        <v>2048</v>
      </c>
      <c s="36" t="s">
        <v>88</v>
      </c>
      <c s="37">
        <v>6</v>
      </c>
      <c s="36">
        <v>0</v>
      </c>
      <c s="36">
        <f>ROUND(G160*H160,6)</f>
      </c>
      <c r="L160" s="38">
        <v>0</v>
      </c>
      <c s="32">
        <f>ROUND(ROUND(L160,2)*ROUND(G160,3),2)</f>
      </c>
      <c s="36" t="s">
        <v>1953</v>
      </c>
      <c>
        <f>(M160*21)/100</f>
      </c>
      <c t="s">
        <v>27</v>
      </c>
    </row>
    <row r="161" spans="1:5" ht="12.75">
      <c r="A161" s="35" t="s">
        <v>55</v>
      </c>
      <c r="E161" s="39" t="s">
        <v>51</v>
      </c>
    </row>
    <row r="162" spans="1:5" ht="12.75">
      <c r="A162" s="35" t="s">
        <v>56</v>
      </c>
      <c r="E162" s="40" t="s">
        <v>51</v>
      </c>
    </row>
    <row r="163" spans="1:5" ht="76.5">
      <c r="A163" t="s">
        <v>57</v>
      </c>
      <c r="E163" s="39" t="s">
        <v>2049</v>
      </c>
    </row>
    <row r="164" spans="1:16" ht="12.75">
      <c r="A164" t="s">
        <v>49</v>
      </c>
      <c s="34" t="s">
        <v>198</v>
      </c>
      <c s="34" t="s">
        <v>2050</v>
      </c>
      <c s="35" t="s">
        <v>51</v>
      </c>
      <c s="6" t="s">
        <v>2051</v>
      </c>
      <c s="36" t="s">
        <v>346</v>
      </c>
      <c s="37">
        <v>486.53</v>
      </c>
      <c s="36">
        <v>0</v>
      </c>
      <c s="36">
        <f>ROUND(G164*H164,6)</f>
      </c>
      <c r="L164" s="38">
        <v>0</v>
      </c>
      <c s="32">
        <f>ROUND(ROUND(L164,2)*ROUND(G164,3),2)</f>
      </c>
      <c s="36" t="s">
        <v>1953</v>
      </c>
      <c>
        <f>(M164*21)/100</f>
      </c>
      <c t="s">
        <v>27</v>
      </c>
    </row>
    <row r="165" spans="1:5" ht="12.75">
      <c r="A165" s="35" t="s">
        <v>55</v>
      </c>
      <c r="E165" s="39" t="s">
        <v>51</v>
      </c>
    </row>
    <row r="166" spans="1:5" ht="12.75">
      <c r="A166" s="35" t="s">
        <v>56</v>
      </c>
      <c r="E166" s="40" t="s">
        <v>51</v>
      </c>
    </row>
    <row r="167" spans="1:5" ht="89.25">
      <c r="A167" t="s">
        <v>57</v>
      </c>
      <c r="E167" s="39" t="s">
        <v>2052</v>
      </c>
    </row>
    <row r="168" spans="1:13" ht="12.75">
      <c r="A168" t="s">
        <v>46</v>
      </c>
      <c r="C168" s="31" t="s">
        <v>2053</v>
      </c>
      <c r="E168" s="33" t="s">
        <v>2054</v>
      </c>
      <c r="J168" s="32">
        <f>0</f>
      </c>
      <c s="32">
        <f>0</f>
      </c>
      <c s="32">
        <f>0+L169+L173</f>
      </c>
      <c s="32">
        <f>0+M169+M173</f>
      </c>
    </row>
    <row r="169" spans="1:16" ht="12.75">
      <c r="A169" t="s">
        <v>49</v>
      </c>
      <c s="34" t="s">
        <v>202</v>
      </c>
      <c s="34" t="s">
        <v>2055</v>
      </c>
      <c s="35" t="s">
        <v>51</v>
      </c>
      <c s="6" t="s">
        <v>2056</v>
      </c>
      <c s="36" t="s">
        <v>88</v>
      </c>
      <c s="37">
        <v>3</v>
      </c>
      <c s="36">
        <v>0</v>
      </c>
      <c s="36">
        <f>ROUND(G169*H169,6)</f>
      </c>
      <c r="L169" s="38">
        <v>0</v>
      </c>
      <c s="32">
        <f>ROUND(ROUND(L169,2)*ROUND(G169,3),2)</f>
      </c>
      <c s="36" t="s">
        <v>1953</v>
      </c>
      <c>
        <f>(M169*21)/100</f>
      </c>
      <c t="s">
        <v>27</v>
      </c>
    </row>
    <row r="170" spans="1:5" ht="12.75">
      <c r="A170" s="35" t="s">
        <v>55</v>
      </c>
      <c r="E170" s="39" t="s">
        <v>51</v>
      </c>
    </row>
    <row r="171" spans="1:5" ht="12.75">
      <c r="A171" s="35" t="s">
        <v>56</v>
      </c>
      <c r="E171" s="40" t="s">
        <v>51</v>
      </c>
    </row>
    <row r="172" spans="1:5" ht="89.25">
      <c r="A172" t="s">
        <v>57</v>
      </c>
      <c r="E172" s="39" t="s">
        <v>2057</v>
      </c>
    </row>
    <row r="173" spans="1:16" ht="12.75">
      <c r="A173" t="s">
        <v>49</v>
      </c>
      <c s="34" t="s">
        <v>206</v>
      </c>
      <c s="34" t="s">
        <v>2058</v>
      </c>
      <c s="35" t="s">
        <v>51</v>
      </c>
      <c s="6" t="s">
        <v>2059</v>
      </c>
      <c s="36" t="s">
        <v>88</v>
      </c>
      <c s="37">
        <v>2</v>
      </c>
      <c s="36">
        <v>0</v>
      </c>
      <c s="36">
        <f>ROUND(G173*H173,6)</f>
      </c>
      <c r="L173" s="38">
        <v>0</v>
      </c>
      <c s="32">
        <f>ROUND(ROUND(L173,2)*ROUND(G173,3),2)</f>
      </c>
      <c s="36" t="s">
        <v>1953</v>
      </c>
      <c>
        <f>(M173*21)/100</f>
      </c>
      <c t="s">
        <v>27</v>
      </c>
    </row>
    <row r="174" spans="1:5" ht="12.75">
      <c r="A174" s="35" t="s">
        <v>55</v>
      </c>
      <c r="E174" s="39" t="s">
        <v>51</v>
      </c>
    </row>
    <row r="175" spans="1:5" ht="12.75">
      <c r="A175" s="35" t="s">
        <v>56</v>
      </c>
      <c r="E175" s="40" t="s">
        <v>51</v>
      </c>
    </row>
    <row r="176" spans="1:5" ht="89.25">
      <c r="A176" t="s">
        <v>57</v>
      </c>
      <c r="E176" s="39" t="s">
        <v>2057</v>
      </c>
    </row>
    <row r="177" spans="1:13" ht="12.75">
      <c r="A177" t="s">
        <v>46</v>
      </c>
      <c r="C177" s="31" t="s">
        <v>2060</v>
      </c>
      <c r="E177" s="33" t="s">
        <v>2061</v>
      </c>
      <c r="J177" s="32">
        <f>0</f>
      </c>
      <c s="32">
        <f>0</f>
      </c>
      <c s="32">
        <f>0+L178+L182+L186+L190+L194+L198+L202+L206+L210</f>
      </c>
      <c s="32">
        <f>0+M178+M182+M186+M190+M194+M198+M202+M206+M210</f>
      </c>
    </row>
    <row r="178" spans="1:16" ht="12.75">
      <c r="A178" t="s">
        <v>49</v>
      </c>
      <c s="34" t="s">
        <v>210</v>
      </c>
      <c s="34" t="s">
        <v>2062</v>
      </c>
      <c s="35" t="s">
        <v>51</v>
      </c>
      <c s="6" t="s">
        <v>2063</v>
      </c>
      <c s="36" t="s">
        <v>438</v>
      </c>
      <c s="37">
        <v>3</v>
      </c>
      <c s="36">
        <v>0</v>
      </c>
      <c s="36">
        <f>ROUND(G178*H178,6)</f>
      </c>
      <c r="L178" s="38">
        <v>0</v>
      </c>
      <c s="32">
        <f>ROUND(ROUND(L178,2)*ROUND(G178,3),2)</f>
      </c>
      <c s="36" t="s">
        <v>1953</v>
      </c>
      <c>
        <f>(M178*21)/100</f>
      </c>
      <c t="s">
        <v>27</v>
      </c>
    </row>
    <row r="179" spans="1:5" ht="12.75">
      <c r="A179" s="35" t="s">
        <v>55</v>
      </c>
      <c r="E179" s="39" t="s">
        <v>51</v>
      </c>
    </row>
    <row r="180" spans="1:5" ht="12.75">
      <c r="A180" s="35" t="s">
        <v>56</v>
      </c>
      <c r="E180" s="40" t="s">
        <v>51</v>
      </c>
    </row>
    <row r="181" spans="1:5" ht="89.25">
      <c r="A181" t="s">
        <v>57</v>
      </c>
      <c r="E181" s="39" t="s">
        <v>2064</v>
      </c>
    </row>
    <row r="182" spans="1:16" ht="12.75">
      <c r="A182" t="s">
        <v>49</v>
      </c>
      <c s="34" t="s">
        <v>214</v>
      </c>
      <c s="34" t="s">
        <v>2065</v>
      </c>
      <c s="35" t="s">
        <v>51</v>
      </c>
      <c s="6" t="s">
        <v>2066</v>
      </c>
      <c s="36" t="s">
        <v>88</v>
      </c>
      <c s="37">
        <v>1</v>
      </c>
      <c s="36">
        <v>0</v>
      </c>
      <c s="36">
        <f>ROUND(G182*H182,6)</f>
      </c>
      <c r="L182" s="38">
        <v>0</v>
      </c>
      <c s="32">
        <f>ROUND(ROUND(L182,2)*ROUND(G182,3),2)</f>
      </c>
      <c s="36" t="s">
        <v>1953</v>
      </c>
      <c>
        <f>(M182*21)/100</f>
      </c>
      <c t="s">
        <v>27</v>
      </c>
    </row>
    <row r="183" spans="1:5" ht="12.75">
      <c r="A183" s="35" t="s">
        <v>55</v>
      </c>
      <c r="E183" s="39" t="s">
        <v>51</v>
      </c>
    </row>
    <row r="184" spans="1:5" ht="12.75">
      <c r="A184" s="35" t="s">
        <v>56</v>
      </c>
      <c r="E184" s="40" t="s">
        <v>51</v>
      </c>
    </row>
    <row r="185" spans="1:5" ht="89.25">
      <c r="A185" t="s">
        <v>57</v>
      </c>
      <c r="E185" s="39" t="s">
        <v>2067</v>
      </c>
    </row>
    <row r="186" spans="1:16" ht="12.75">
      <c r="A186" t="s">
        <v>49</v>
      </c>
      <c s="34" t="s">
        <v>218</v>
      </c>
      <c s="34" t="s">
        <v>2068</v>
      </c>
      <c s="35" t="s">
        <v>51</v>
      </c>
      <c s="6" t="s">
        <v>2069</v>
      </c>
      <c s="36" t="s">
        <v>88</v>
      </c>
      <c s="37">
        <v>12</v>
      </c>
      <c s="36">
        <v>0</v>
      </c>
      <c s="36">
        <f>ROUND(G186*H186,6)</f>
      </c>
      <c r="L186" s="38">
        <v>0</v>
      </c>
      <c s="32">
        <f>ROUND(ROUND(L186,2)*ROUND(G186,3),2)</f>
      </c>
      <c s="36" t="s">
        <v>1953</v>
      </c>
      <c>
        <f>(M186*21)/100</f>
      </c>
      <c t="s">
        <v>27</v>
      </c>
    </row>
    <row r="187" spans="1:5" ht="12.75">
      <c r="A187" s="35" t="s">
        <v>55</v>
      </c>
      <c r="E187" s="39" t="s">
        <v>51</v>
      </c>
    </row>
    <row r="188" spans="1:5" ht="12.75">
      <c r="A188" s="35" t="s">
        <v>56</v>
      </c>
      <c r="E188" s="40" t="s">
        <v>51</v>
      </c>
    </row>
    <row r="189" spans="1:5" ht="89.25">
      <c r="A189" t="s">
        <v>57</v>
      </c>
      <c r="E189" s="39" t="s">
        <v>2067</v>
      </c>
    </row>
    <row r="190" spans="1:16" ht="12.75">
      <c r="A190" t="s">
        <v>49</v>
      </c>
      <c s="34" t="s">
        <v>222</v>
      </c>
      <c s="34" t="s">
        <v>2070</v>
      </c>
      <c s="35" t="s">
        <v>51</v>
      </c>
      <c s="6" t="s">
        <v>2071</v>
      </c>
      <c s="36" t="s">
        <v>88</v>
      </c>
      <c s="37">
        <v>4</v>
      </c>
      <c s="36">
        <v>0</v>
      </c>
      <c s="36">
        <f>ROUND(G190*H190,6)</f>
      </c>
      <c r="L190" s="38">
        <v>0</v>
      </c>
      <c s="32">
        <f>ROUND(ROUND(L190,2)*ROUND(G190,3),2)</f>
      </c>
      <c s="36" t="s">
        <v>1953</v>
      </c>
      <c>
        <f>(M190*21)/100</f>
      </c>
      <c t="s">
        <v>27</v>
      </c>
    </row>
    <row r="191" spans="1:5" ht="12.75">
      <c r="A191" s="35" t="s">
        <v>55</v>
      </c>
      <c r="E191" s="39" t="s">
        <v>51</v>
      </c>
    </row>
    <row r="192" spans="1:5" ht="12.75">
      <c r="A192" s="35" t="s">
        <v>56</v>
      </c>
      <c r="E192" s="40" t="s">
        <v>51</v>
      </c>
    </row>
    <row r="193" spans="1:5" ht="89.25">
      <c r="A193" t="s">
        <v>57</v>
      </c>
      <c r="E193" s="39" t="s">
        <v>2067</v>
      </c>
    </row>
    <row r="194" spans="1:16" ht="12.75">
      <c r="A194" t="s">
        <v>49</v>
      </c>
      <c s="34" t="s">
        <v>226</v>
      </c>
      <c s="34" t="s">
        <v>2072</v>
      </c>
      <c s="35" t="s">
        <v>51</v>
      </c>
      <c s="6" t="s">
        <v>2073</v>
      </c>
      <c s="36" t="s">
        <v>88</v>
      </c>
      <c s="37">
        <v>1</v>
      </c>
      <c s="36">
        <v>0</v>
      </c>
      <c s="36">
        <f>ROUND(G194*H194,6)</f>
      </c>
      <c r="L194" s="38">
        <v>0</v>
      </c>
      <c s="32">
        <f>ROUND(ROUND(L194,2)*ROUND(G194,3),2)</f>
      </c>
      <c s="36" t="s">
        <v>1953</v>
      </c>
      <c>
        <f>(M194*21)/100</f>
      </c>
      <c t="s">
        <v>27</v>
      </c>
    </row>
    <row r="195" spans="1:5" ht="12.75">
      <c r="A195" s="35" t="s">
        <v>55</v>
      </c>
      <c r="E195" s="39" t="s">
        <v>51</v>
      </c>
    </row>
    <row r="196" spans="1:5" ht="12.75">
      <c r="A196" s="35" t="s">
        <v>56</v>
      </c>
      <c r="E196" s="40" t="s">
        <v>51</v>
      </c>
    </row>
    <row r="197" spans="1:5" ht="89.25">
      <c r="A197" t="s">
        <v>57</v>
      </c>
      <c r="E197" s="39" t="s">
        <v>2074</v>
      </c>
    </row>
    <row r="198" spans="1:16" ht="12.75">
      <c r="A198" t="s">
        <v>49</v>
      </c>
      <c s="34" t="s">
        <v>230</v>
      </c>
      <c s="34" t="s">
        <v>2075</v>
      </c>
      <c s="35" t="s">
        <v>51</v>
      </c>
      <c s="6" t="s">
        <v>2076</v>
      </c>
      <c s="36" t="s">
        <v>88</v>
      </c>
      <c s="37">
        <v>1</v>
      </c>
      <c s="36">
        <v>0</v>
      </c>
      <c s="36">
        <f>ROUND(G198*H198,6)</f>
      </c>
      <c r="L198" s="38">
        <v>0</v>
      </c>
      <c s="32">
        <f>ROUND(ROUND(L198,2)*ROUND(G198,3),2)</f>
      </c>
      <c s="36" t="s">
        <v>1953</v>
      </c>
      <c>
        <f>(M198*21)/100</f>
      </c>
      <c t="s">
        <v>27</v>
      </c>
    </row>
    <row r="199" spans="1:5" ht="12.75">
      <c r="A199" s="35" t="s">
        <v>55</v>
      </c>
      <c r="E199" s="39" t="s">
        <v>51</v>
      </c>
    </row>
    <row r="200" spans="1:5" ht="12.75">
      <c r="A200" s="35" t="s">
        <v>56</v>
      </c>
      <c r="E200" s="40" t="s">
        <v>51</v>
      </c>
    </row>
    <row r="201" spans="1:5" ht="89.25">
      <c r="A201" t="s">
        <v>57</v>
      </c>
      <c r="E201" s="39" t="s">
        <v>2077</v>
      </c>
    </row>
    <row r="202" spans="1:16" ht="12.75">
      <c r="A202" t="s">
        <v>49</v>
      </c>
      <c s="34" t="s">
        <v>234</v>
      </c>
      <c s="34" t="s">
        <v>937</v>
      </c>
      <c s="35" t="s">
        <v>51</v>
      </c>
      <c s="6" t="s">
        <v>366</v>
      </c>
      <c s="36" t="s">
        <v>88</v>
      </c>
      <c s="37">
        <v>1</v>
      </c>
      <c s="36">
        <v>0</v>
      </c>
      <c s="36">
        <f>ROUND(G202*H202,6)</f>
      </c>
      <c r="L202" s="38">
        <v>0</v>
      </c>
      <c s="32">
        <f>ROUND(ROUND(L202,2)*ROUND(G202,3),2)</f>
      </c>
      <c s="36" t="s">
        <v>1953</v>
      </c>
      <c>
        <f>(M202*21)/100</f>
      </c>
      <c t="s">
        <v>27</v>
      </c>
    </row>
    <row r="203" spans="1:5" ht="12.75">
      <c r="A203" s="35" t="s">
        <v>55</v>
      </c>
      <c r="E203" s="39" t="s">
        <v>51</v>
      </c>
    </row>
    <row r="204" spans="1:5" ht="12.75">
      <c r="A204" s="35" t="s">
        <v>56</v>
      </c>
      <c r="E204" s="40" t="s">
        <v>51</v>
      </c>
    </row>
    <row r="205" spans="1:5" ht="89.25">
      <c r="A205" t="s">
        <v>57</v>
      </c>
      <c r="E205" s="39" t="s">
        <v>2078</v>
      </c>
    </row>
    <row r="206" spans="1:16" ht="12.75">
      <c r="A206" t="s">
        <v>49</v>
      </c>
      <c s="34" t="s">
        <v>238</v>
      </c>
      <c s="34" t="s">
        <v>2079</v>
      </c>
      <c s="35" t="s">
        <v>51</v>
      </c>
      <c s="6" t="s">
        <v>2080</v>
      </c>
      <c s="36" t="s">
        <v>346</v>
      </c>
      <c s="37">
        <v>20</v>
      </c>
      <c s="36">
        <v>0</v>
      </c>
      <c s="36">
        <f>ROUND(G206*H206,6)</f>
      </c>
      <c r="L206" s="38">
        <v>0</v>
      </c>
      <c s="32">
        <f>ROUND(ROUND(L206,2)*ROUND(G206,3),2)</f>
      </c>
      <c s="36" t="s">
        <v>1953</v>
      </c>
      <c>
        <f>(M206*21)/100</f>
      </c>
      <c t="s">
        <v>27</v>
      </c>
    </row>
    <row r="207" spans="1:5" ht="12.75">
      <c r="A207" s="35" t="s">
        <v>55</v>
      </c>
      <c r="E207" s="39" t="s">
        <v>51</v>
      </c>
    </row>
    <row r="208" spans="1:5" ht="12.75">
      <c r="A208" s="35" t="s">
        <v>56</v>
      </c>
      <c r="E208" s="40" t="s">
        <v>51</v>
      </c>
    </row>
    <row r="209" spans="1:5" ht="89.25">
      <c r="A209" t="s">
        <v>57</v>
      </c>
      <c r="E209" s="39" t="s">
        <v>2081</v>
      </c>
    </row>
    <row r="210" spans="1:16" ht="12.75">
      <c r="A210" t="s">
        <v>49</v>
      </c>
      <c s="34" t="s">
        <v>242</v>
      </c>
      <c s="34" t="s">
        <v>2082</v>
      </c>
      <c s="35" t="s">
        <v>51</v>
      </c>
      <c s="6" t="s">
        <v>2083</v>
      </c>
      <c s="36" t="s">
        <v>346</v>
      </c>
      <c s="37">
        <v>24</v>
      </c>
      <c s="36">
        <v>0</v>
      </c>
      <c s="36">
        <f>ROUND(G210*H210,6)</f>
      </c>
      <c r="L210" s="38">
        <v>0</v>
      </c>
      <c s="32">
        <f>ROUND(ROUND(L210,2)*ROUND(G210,3),2)</f>
      </c>
      <c s="36" t="s">
        <v>1953</v>
      </c>
      <c>
        <f>(M210*21)/100</f>
      </c>
      <c t="s">
        <v>27</v>
      </c>
    </row>
    <row r="211" spans="1:5" ht="12.75">
      <c r="A211" s="35" t="s">
        <v>55</v>
      </c>
      <c r="E211" s="39" t="s">
        <v>51</v>
      </c>
    </row>
    <row r="212" spans="1:5" ht="12.75">
      <c r="A212" s="35" t="s">
        <v>56</v>
      </c>
      <c r="E212" s="40" t="s">
        <v>51</v>
      </c>
    </row>
    <row r="213" spans="1:5" ht="89.25">
      <c r="A213" t="s">
        <v>57</v>
      </c>
      <c r="E213" s="39" t="s">
        <v>2084</v>
      </c>
    </row>
    <row r="214" spans="1:13" ht="12.75">
      <c r="A214" t="s">
        <v>46</v>
      </c>
      <c r="C214" s="31" t="s">
        <v>2085</v>
      </c>
      <c r="E214" s="33" t="s">
        <v>2086</v>
      </c>
      <c r="J214" s="32">
        <f>0</f>
      </c>
      <c s="32">
        <f>0</f>
      </c>
      <c s="32">
        <f>0+L215+L219+L223</f>
      </c>
      <c s="32">
        <f>0+M215+M219+M223</f>
      </c>
    </row>
    <row r="215" spans="1:16" ht="12.75">
      <c r="A215" t="s">
        <v>49</v>
      </c>
      <c s="34" t="s">
        <v>246</v>
      </c>
      <c s="34" t="s">
        <v>2087</v>
      </c>
      <c s="35" t="s">
        <v>51</v>
      </c>
      <c s="6" t="s">
        <v>2088</v>
      </c>
      <c s="36" t="s">
        <v>88</v>
      </c>
      <c s="37">
        <v>1</v>
      </c>
      <c s="36">
        <v>0</v>
      </c>
      <c s="36">
        <f>ROUND(G215*H215,6)</f>
      </c>
      <c r="L215" s="38">
        <v>0</v>
      </c>
      <c s="32">
        <f>ROUND(ROUND(L215,2)*ROUND(G215,3),2)</f>
      </c>
      <c s="36" t="s">
        <v>1953</v>
      </c>
      <c>
        <f>(M215*21)/100</f>
      </c>
      <c t="s">
        <v>27</v>
      </c>
    </row>
    <row r="216" spans="1:5" ht="12.75">
      <c r="A216" s="35" t="s">
        <v>55</v>
      </c>
      <c r="E216" s="39" t="s">
        <v>51</v>
      </c>
    </row>
    <row r="217" spans="1:5" ht="12.75">
      <c r="A217" s="35" t="s">
        <v>56</v>
      </c>
      <c r="E217" s="40" t="s">
        <v>51</v>
      </c>
    </row>
    <row r="218" spans="1:5" ht="102">
      <c r="A218" t="s">
        <v>57</v>
      </c>
      <c r="E218" s="39" t="s">
        <v>2089</v>
      </c>
    </row>
    <row r="219" spans="1:16" ht="12.75">
      <c r="A219" t="s">
        <v>49</v>
      </c>
      <c s="34" t="s">
        <v>251</v>
      </c>
      <c s="34" t="s">
        <v>2090</v>
      </c>
      <c s="35" t="s">
        <v>51</v>
      </c>
      <c s="6" t="s">
        <v>2091</v>
      </c>
      <c s="36" t="s">
        <v>128</v>
      </c>
      <c s="37">
        <v>660</v>
      </c>
      <c s="36">
        <v>0</v>
      </c>
      <c s="36">
        <f>ROUND(G219*H219,6)</f>
      </c>
      <c r="L219" s="38">
        <v>0</v>
      </c>
      <c s="32">
        <f>ROUND(ROUND(L219,2)*ROUND(G219,3),2)</f>
      </c>
      <c s="36" t="s">
        <v>1953</v>
      </c>
      <c>
        <f>(M219*21)/100</f>
      </c>
      <c t="s">
        <v>27</v>
      </c>
    </row>
    <row r="220" spans="1:5" ht="12.75">
      <c r="A220" s="35" t="s">
        <v>55</v>
      </c>
      <c r="E220" s="39" t="s">
        <v>51</v>
      </c>
    </row>
    <row r="221" spans="1:5" ht="12.75">
      <c r="A221" s="35" t="s">
        <v>56</v>
      </c>
      <c r="E221" s="40" t="s">
        <v>51</v>
      </c>
    </row>
    <row r="222" spans="1:5" ht="102">
      <c r="A222" t="s">
        <v>57</v>
      </c>
      <c r="E222" s="39" t="s">
        <v>2092</v>
      </c>
    </row>
    <row r="223" spans="1:16" ht="12.75">
      <c r="A223" t="s">
        <v>49</v>
      </c>
      <c s="34" t="s">
        <v>255</v>
      </c>
      <c s="34" t="s">
        <v>2093</v>
      </c>
      <c s="35" t="s">
        <v>51</v>
      </c>
      <c s="6" t="s">
        <v>2094</v>
      </c>
      <c s="36" t="s">
        <v>346</v>
      </c>
      <c s="37">
        <v>8</v>
      </c>
      <c s="36">
        <v>0</v>
      </c>
      <c s="36">
        <f>ROUND(G223*H223,6)</f>
      </c>
      <c r="L223" s="38">
        <v>0</v>
      </c>
      <c s="32">
        <f>ROUND(ROUND(L223,2)*ROUND(G223,3),2)</f>
      </c>
      <c s="36" t="s">
        <v>1953</v>
      </c>
      <c>
        <f>(M223*21)/100</f>
      </c>
      <c t="s">
        <v>27</v>
      </c>
    </row>
    <row r="224" spans="1:5" ht="12.75">
      <c r="A224" s="35" t="s">
        <v>55</v>
      </c>
      <c r="E224" s="39" t="s">
        <v>51</v>
      </c>
    </row>
    <row r="225" spans="1:5" ht="12.75">
      <c r="A225" s="35" t="s">
        <v>56</v>
      </c>
      <c r="E225" s="40" t="s">
        <v>51</v>
      </c>
    </row>
    <row r="226" spans="1:5" ht="89.25">
      <c r="A226" t="s">
        <v>57</v>
      </c>
      <c r="E226" s="39" t="s">
        <v>2095</v>
      </c>
    </row>
    <row r="227" spans="1:13" ht="12.75">
      <c r="A227" t="s">
        <v>46</v>
      </c>
      <c r="C227" s="31" t="s">
        <v>2096</v>
      </c>
      <c r="E227" s="33" t="s">
        <v>2097</v>
      </c>
      <c r="J227" s="32">
        <f>0</f>
      </c>
      <c s="32">
        <f>0</f>
      </c>
      <c s="32">
        <f>0+L228+L232+L236</f>
      </c>
      <c s="32">
        <f>0+M228+M232+M236</f>
      </c>
    </row>
    <row r="228" spans="1:16" ht="12.75">
      <c r="A228" t="s">
        <v>49</v>
      </c>
      <c s="34" t="s">
        <v>259</v>
      </c>
      <c s="34" t="s">
        <v>2098</v>
      </c>
      <c s="35" t="s">
        <v>51</v>
      </c>
      <c s="6" t="s">
        <v>2099</v>
      </c>
      <c s="36" t="s">
        <v>88</v>
      </c>
      <c s="37">
        <v>19</v>
      </c>
      <c s="36">
        <v>0</v>
      </c>
      <c s="36">
        <f>ROUND(G228*H228,6)</f>
      </c>
      <c r="L228" s="38">
        <v>0</v>
      </c>
      <c s="32">
        <f>ROUND(ROUND(L228,2)*ROUND(G228,3),2)</f>
      </c>
      <c s="36" t="s">
        <v>2100</v>
      </c>
      <c>
        <f>(M228*21)/100</f>
      </c>
      <c t="s">
        <v>27</v>
      </c>
    </row>
    <row r="229" spans="1:5" ht="12.75">
      <c r="A229" s="35" t="s">
        <v>55</v>
      </c>
      <c r="E229" s="39" t="s">
        <v>51</v>
      </c>
    </row>
    <row r="230" spans="1:5" ht="12.75">
      <c r="A230" s="35" t="s">
        <v>56</v>
      </c>
      <c r="E230" s="40" t="s">
        <v>51</v>
      </c>
    </row>
    <row r="231" spans="1:5" ht="25.5">
      <c r="A231" t="s">
        <v>57</v>
      </c>
      <c r="E231" s="39" t="s">
        <v>2101</v>
      </c>
    </row>
    <row r="232" spans="1:16" ht="12.75">
      <c r="A232" t="s">
        <v>49</v>
      </c>
      <c s="34" t="s">
        <v>263</v>
      </c>
      <c s="34" t="s">
        <v>2102</v>
      </c>
      <c s="35" t="s">
        <v>51</v>
      </c>
      <c s="6" t="s">
        <v>2103</v>
      </c>
      <c s="36" t="s">
        <v>88</v>
      </c>
      <c s="37">
        <v>30</v>
      </c>
      <c s="36">
        <v>0</v>
      </c>
      <c s="36">
        <f>ROUND(G232*H232,6)</f>
      </c>
      <c r="L232" s="38">
        <v>0</v>
      </c>
      <c s="32">
        <f>ROUND(ROUND(L232,2)*ROUND(G232,3),2)</f>
      </c>
      <c s="36" t="s">
        <v>2100</v>
      </c>
      <c>
        <f>(M232*21)/100</f>
      </c>
      <c t="s">
        <v>27</v>
      </c>
    </row>
    <row r="233" spans="1:5" ht="12.75">
      <c r="A233" s="35" t="s">
        <v>55</v>
      </c>
      <c r="E233" s="39" t="s">
        <v>51</v>
      </c>
    </row>
    <row r="234" spans="1:5" ht="12.75">
      <c r="A234" s="35" t="s">
        <v>56</v>
      </c>
      <c r="E234" s="40" t="s">
        <v>51</v>
      </c>
    </row>
    <row r="235" spans="1:5" ht="25.5">
      <c r="A235" t="s">
        <v>57</v>
      </c>
      <c r="E235" s="39" t="s">
        <v>2104</v>
      </c>
    </row>
    <row r="236" spans="1:16" ht="12.75">
      <c r="A236" t="s">
        <v>49</v>
      </c>
      <c s="34" t="s">
        <v>267</v>
      </c>
      <c s="34" t="s">
        <v>2105</v>
      </c>
      <c s="35" t="s">
        <v>51</v>
      </c>
      <c s="6" t="s">
        <v>2106</v>
      </c>
      <c s="36" t="s">
        <v>88</v>
      </c>
      <c s="37">
        <v>2</v>
      </c>
      <c s="36">
        <v>0</v>
      </c>
      <c s="36">
        <f>ROUND(G236*H236,6)</f>
      </c>
      <c r="L236" s="38">
        <v>0</v>
      </c>
      <c s="32">
        <f>ROUND(ROUND(L236,2)*ROUND(G236,3),2)</f>
      </c>
      <c s="36" t="s">
        <v>2100</v>
      </c>
      <c>
        <f>(M236*21)/100</f>
      </c>
      <c t="s">
        <v>27</v>
      </c>
    </row>
    <row r="237" spans="1:5" ht="12.75">
      <c r="A237" s="35" t="s">
        <v>55</v>
      </c>
      <c r="E237" s="39" t="s">
        <v>51</v>
      </c>
    </row>
    <row r="238" spans="1:5" ht="12.75">
      <c r="A238" s="35" t="s">
        <v>56</v>
      </c>
      <c r="E238" s="40" t="s">
        <v>51</v>
      </c>
    </row>
    <row r="239" spans="1:5" ht="25.5">
      <c r="A239" t="s">
        <v>57</v>
      </c>
      <c r="E239" s="39" t="s">
        <v>2107</v>
      </c>
    </row>
    <row r="240" spans="1:13" ht="12.75">
      <c r="A240" t="s">
        <v>46</v>
      </c>
      <c r="C240" s="31" t="s">
        <v>2108</v>
      </c>
      <c r="E240" s="33" t="s">
        <v>2109</v>
      </c>
      <c r="J240" s="32">
        <f>0</f>
      </c>
      <c s="32">
        <f>0</f>
      </c>
      <c s="32">
        <f>0+L241</f>
      </c>
      <c s="32">
        <f>0+M241</f>
      </c>
    </row>
    <row r="241" spans="1:16" ht="25.5">
      <c r="A241" t="s">
        <v>49</v>
      </c>
      <c s="34" t="s">
        <v>271</v>
      </c>
      <c s="34" t="s">
        <v>50</v>
      </c>
      <c s="35" t="s">
        <v>51</v>
      </c>
      <c s="6" t="s">
        <v>52</v>
      </c>
      <c s="36" t="s">
        <v>53</v>
      </c>
      <c s="37">
        <v>176.4</v>
      </c>
      <c s="36">
        <v>0</v>
      </c>
      <c s="36">
        <f>ROUND(G241*H241,6)</f>
      </c>
      <c r="L241" s="38">
        <v>0</v>
      </c>
      <c s="32">
        <f>ROUND(ROUND(L241,2)*ROUND(G241,3),2)</f>
      </c>
      <c s="36" t="s">
        <v>1953</v>
      </c>
      <c>
        <f>(M241*21)/100</f>
      </c>
      <c t="s">
        <v>27</v>
      </c>
    </row>
    <row r="242" spans="1:5" ht="12.75">
      <c r="A242" s="35" t="s">
        <v>55</v>
      </c>
      <c r="E242" s="39" t="s">
        <v>51</v>
      </c>
    </row>
    <row r="243" spans="1:5" ht="12.75">
      <c r="A243" s="35" t="s">
        <v>56</v>
      </c>
      <c r="E243" s="40" t="s">
        <v>51</v>
      </c>
    </row>
    <row r="244" spans="1:5" ht="140.25">
      <c r="A244" t="s">
        <v>57</v>
      </c>
      <c r="E244" s="39" t="s">
        <v>930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2110</v>
      </c>
      <c s="41">
        <f>Rekapitulace!C36</f>
      </c>
      <c s="20" t="s">
        <v>0</v>
      </c>
      <c t="s">
        <v>23</v>
      </c>
      <c t="s">
        <v>27</v>
      </c>
    </row>
    <row r="4" spans="1:16" ht="32" customHeight="1">
      <c r="A4" s="24" t="s">
        <v>20</v>
      </c>
      <c s="25" t="s">
        <v>28</v>
      </c>
      <c s="27" t="s">
        <v>2110</v>
      </c>
      <c r="E4" s="26" t="s">
        <v>2111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2114</v>
      </c>
      <c r="E8" s="30" t="s">
        <v>2113</v>
      </c>
      <c r="J8" s="29">
        <f>0+J9+J18+J51</f>
      </c>
      <c s="29">
        <f>0+K9+K18+K51</f>
      </c>
      <c s="29">
        <f>0+L9+L18+L51</f>
      </c>
      <c s="29">
        <f>0+M9+M18+M51</f>
      </c>
    </row>
    <row r="9" spans="1:13" ht="12.75">
      <c r="A9" t="s">
        <v>46</v>
      </c>
      <c r="C9" s="31" t="s">
        <v>371</v>
      </c>
      <c r="E9" s="33" t="s">
        <v>2115</v>
      </c>
      <c r="J9" s="32">
        <f>0</f>
      </c>
      <c s="32">
        <f>0</f>
      </c>
      <c s="32">
        <f>0+L10+L14</f>
      </c>
      <c s="32">
        <f>0+M10+M14</f>
      </c>
    </row>
    <row r="10" spans="1:16" ht="25.5">
      <c r="A10" t="s">
        <v>49</v>
      </c>
      <c s="34" t="s">
        <v>134</v>
      </c>
      <c s="34" t="s">
        <v>1455</v>
      </c>
      <c s="35" t="s">
        <v>51</v>
      </c>
      <c s="6" t="s">
        <v>2116</v>
      </c>
      <c s="36" t="s">
        <v>53</v>
      </c>
      <c s="37">
        <v>36.108</v>
      </c>
      <c s="36">
        <v>0</v>
      </c>
      <c s="36">
        <f>ROUND(G10*H10,6)</f>
      </c>
      <c r="L10" s="38">
        <v>0</v>
      </c>
      <c s="32">
        <f>ROUND(ROUND(L10,2)*ROUND(G10,3),2)</f>
      </c>
      <c s="36" t="s">
        <v>439</v>
      </c>
      <c>
        <f>(M10*21)/100</f>
      </c>
      <c t="s">
        <v>27</v>
      </c>
    </row>
    <row r="11" spans="1:5" ht="12.75">
      <c r="A11" s="35" t="s">
        <v>55</v>
      </c>
      <c r="E11" s="39" t="s">
        <v>51</v>
      </c>
    </row>
    <row r="12" spans="1:5" ht="12.75">
      <c r="A12" s="35" t="s">
        <v>56</v>
      </c>
      <c r="E12" s="40" t="s">
        <v>2117</v>
      </c>
    </row>
    <row r="13" spans="1:5" ht="153">
      <c r="A13" t="s">
        <v>57</v>
      </c>
      <c r="E13" s="39" t="s">
        <v>2118</v>
      </c>
    </row>
    <row r="14" spans="1:16" ht="25.5">
      <c r="A14" t="s">
        <v>49</v>
      </c>
      <c s="34" t="s">
        <v>138</v>
      </c>
      <c s="34" t="s">
        <v>64</v>
      </c>
      <c s="35" t="s">
        <v>51</v>
      </c>
      <c s="6" t="s">
        <v>65</v>
      </c>
      <c s="36" t="s">
        <v>53</v>
      </c>
      <c s="37">
        <v>0.1</v>
      </c>
      <c s="36">
        <v>0</v>
      </c>
      <c s="36">
        <f>ROUND(G14*H14,6)</f>
      </c>
      <c r="L14" s="38">
        <v>0</v>
      </c>
      <c s="32">
        <f>ROUND(ROUND(L14,2)*ROUND(G14,3),2)</f>
      </c>
      <c s="36" t="s">
        <v>439</v>
      </c>
      <c>
        <f>(M14*21)/100</f>
      </c>
      <c t="s">
        <v>27</v>
      </c>
    </row>
    <row r="15" spans="1:5" ht="12.75">
      <c r="A15" s="35" t="s">
        <v>55</v>
      </c>
      <c r="E15" s="39" t="s">
        <v>2119</v>
      </c>
    </row>
    <row r="16" spans="1:5" ht="12.75">
      <c r="A16" s="35" t="s">
        <v>56</v>
      </c>
      <c r="E16" s="40" t="s">
        <v>2120</v>
      </c>
    </row>
    <row r="17" spans="1:5" ht="153">
      <c r="A17" t="s">
        <v>57</v>
      </c>
      <c r="E17" s="39" t="s">
        <v>2118</v>
      </c>
    </row>
    <row r="18" spans="1:13" ht="12.75">
      <c r="A18" t="s">
        <v>46</v>
      </c>
      <c r="C18" s="31" t="s">
        <v>130</v>
      </c>
      <c r="E18" s="33" t="s">
        <v>435</v>
      </c>
      <c r="J18" s="32">
        <f>0</f>
      </c>
      <c s="32">
        <f>0</f>
      </c>
      <c s="32">
        <f>0+L19+L23+L27+L31+L35+L39+L43+L47</f>
      </c>
      <c s="32">
        <f>0+M19+M23+M27+M31+M35+M39+M43+M47</f>
      </c>
    </row>
    <row r="19" spans="1:16" ht="12.75">
      <c r="A19" t="s">
        <v>49</v>
      </c>
      <c s="34" t="s">
        <v>101</v>
      </c>
      <c s="34" t="s">
        <v>442</v>
      </c>
      <c s="35" t="s">
        <v>51</v>
      </c>
      <c s="6" t="s">
        <v>443</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2121</v>
      </c>
    </row>
    <row r="22" spans="1:5" ht="12.75">
      <c r="A22" t="s">
        <v>57</v>
      </c>
      <c r="E22" s="39" t="s">
        <v>401</v>
      </c>
    </row>
    <row r="23" spans="1:16" ht="12.75">
      <c r="A23" t="s">
        <v>49</v>
      </c>
      <c s="34" t="s">
        <v>106</v>
      </c>
      <c s="34" t="s">
        <v>445</v>
      </c>
      <c s="35" t="s">
        <v>51</v>
      </c>
      <c s="6" t="s">
        <v>446</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2122</v>
      </c>
    </row>
    <row r="26" spans="1:5" ht="12.75">
      <c r="A26" t="s">
        <v>57</v>
      </c>
      <c r="E26" s="39" t="s">
        <v>401</v>
      </c>
    </row>
    <row r="27" spans="1:16" ht="12.75">
      <c r="A27" t="s">
        <v>49</v>
      </c>
      <c s="34" t="s">
        <v>109</v>
      </c>
      <c s="34" t="s">
        <v>1476</v>
      </c>
      <c s="35" t="s">
        <v>51</v>
      </c>
      <c s="6" t="s">
        <v>1477</v>
      </c>
      <c s="36" t="s">
        <v>104</v>
      </c>
      <c s="37">
        <v>20.06</v>
      </c>
      <c s="36">
        <v>0</v>
      </c>
      <c s="36">
        <f>ROUND(G27*H27,6)</f>
      </c>
      <c r="L27" s="38">
        <v>0</v>
      </c>
      <c s="32">
        <f>ROUND(ROUND(L27,2)*ROUND(G27,3),2)</f>
      </c>
      <c s="36" t="s">
        <v>54</v>
      </c>
      <c>
        <f>(M27*21)/100</f>
      </c>
      <c t="s">
        <v>27</v>
      </c>
    </row>
    <row r="28" spans="1:5" ht="12.75">
      <c r="A28" s="35" t="s">
        <v>55</v>
      </c>
      <c r="E28" s="39" t="s">
        <v>2123</v>
      </c>
    </row>
    <row r="29" spans="1:5" ht="12.75">
      <c r="A29" s="35" t="s">
        <v>56</v>
      </c>
      <c r="E29" s="40" t="s">
        <v>2124</v>
      </c>
    </row>
    <row r="30" spans="1:5" ht="12.75">
      <c r="A30" t="s">
        <v>57</v>
      </c>
      <c r="E30" s="39" t="s">
        <v>401</v>
      </c>
    </row>
    <row r="31" spans="1:16" ht="12.75">
      <c r="A31" t="s">
        <v>49</v>
      </c>
      <c s="34" t="s">
        <v>112</v>
      </c>
      <c s="34" t="s">
        <v>447</v>
      </c>
      <c s="35" t="s">
        <v>51</v>
      </c>
      <c s="6" t="s">
        <v>448</v>
      </c>
      <c s="36" t="s">
        <v>128</v>
      </c>
      <c s="37">
        <v>484</v>
      </c>
      <c s="36">
        <v>0</v>
      </c>
      <c s="36">
        <f>ROUND(G31*H31,6)</f>
      </c>
      <c r="L31" s="38">
        <v>0</v>
      </c>
      <c s="32">
        <f>ROUND(ROUND(L31,2)*ROUND(G31,3),2)</f>
      </c>
      <c s="36" t="s">
        <v>54</v>
      </c>
      <c>
        <f>(M31*21)/100</f>
      </c>
      <c t="s">
        <v>27</v>
      </c>
    </row>
    <row r="32" spans="1:5" ht="12.75">
      <c r="A32" s="35" t="s">
        <v>55</v>
      </c>
      <c r="E32" s="39" t="s">
        <v>2125</v>
      </c>
    </row>
    <row r="33" spans="1:5" ht="12.75">
      <c r="A33" s="35" t="s">
        <v>56</v>
      </c>
      <c r="E33" s="40" t="s">
        <v>2126</v>
      </c>
    </row>
    <row r="34" spans="1:5" ht="12.75">
      <c r="A34" t="s">
        <v>57</v>
      </c>
      <c r="E34" s="39" t="s">
        <v>401</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2127</v>
      </c>
    </row>
    <row r="38" spans="1:5" ht="12.75">
      <c r="A38" t="s">
        <v>57</v>
      </c>
      <c r="E38" s="39" t="s">
        <v>401</v>
      </c>
    </row>
    <row r="39" spans="1:16" ht="12.75">
      <c r="A39" t="s">
        <v>49</v>
      </c>
      <c s="34" t="s">
        <v>120</v>
      </c>
      <c s="34" t="s">
        <v>2128</v>
      </c>
      <c s="35" t="s">
        <v>51</v>
      </c>
      <c s="6" t="s">
        <v>2129</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2130</v>
      </c>
    </row>
    <row r="42" spans="1:5" ht="12.75">
      <c r="A42" t="s">
        <v>57</v>
      </c>
      <c r="E42" s="39" t="s">
        <v>401</v>
      </c>
    </row>
    <row r="43" spans="1:16" ht="12.75">
      <c r="A43" t="s">
        <v>49</v>
      </c>
      <c s="34" t="s">
        <v>125</v>
      </c>
      <c s="34" t="s">
        <v>2131</v>
      </c>
      <c s="35" t="s">
        <v>51</v>
      </c>
      <c s="6" t="s">
        <v>2132</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2133</v>
      </c>
    </row>
    <row r="46" spans="1:5" ht="12.75">
      <c r="A46" t="s">
        <v>57</v>
      </c>
      <c r="E46" s="39" t="s">
        <v>401</v>
      </c>
    </row>
    <row r="47" spans="1:16" ht="12.75">
      <c r="A47" t="s">
        <v>49</v>
      </c>
      <c s="34" t="s">
        <v>130</v>
      </c>
      <c s="34" t="s">
        <v>382</v>
      </c>
      <c s="35" t="s">
        <v>51</v>
      </c>
      <c s="6" t="s">
        <v>383</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2134</v>
      </c>
    </row>
    <row r="50" spans="1:5" ht="12.75">
      <c r="A50" t="s">
        <v>57</v>
      </c>
      <c r="E50" s="39" t="s">
        <v>401</v>
      </c>
    </row>
    <row r="51" spans="1:13" ht="12.75">
      <c r="A51" t="s">
        <v>46</v>
      </c>
      <c r="C51" s="31" t="s">
        <v>335</v>
      </c>
      <c r="E51" s="33" t="s">
        <v>936</v>
      </c>
      <c r="J51" s="32">
        <f>0</f>
      </c>
      <c s="32">
        <f>0</f>
      </c>
      <c s="32">
        <f>0+L52+L56+L60+L64+L68+L72+L76+L80+L84+L88+L92+L96+L100</f>
      </c>
      <c s="32">
        <f>0+M52+M56+M60+M64+M68+M72+M76+M80+M84+M88+M92+M96+M100</f>
      </c>
    </row>
    <row r="52" spans="1:16" ht="12.75">
      <c r="A52" t="s">
        <v>49</v>
      </c>
      <c s="34" t="s">
        <v>47</v>
      </c>
      <c s="34" t="s">
        <v>2135</v>
      </c>
      <c s="35" t="s">
        <v>51</v>
      </c>
      <c s="6" t="s">
        <v>2136</v>
      </c>
      <c s="36" t="s">
        <v>128</v>
      </c>
      <c s="37">
        <v>560</v>
      </c>
      <c s="36">
        <v>0</v>
      </c>
      <c s="36">
        <f>ROUND(G52*H52,6)</f>
      </c>
      <c r="L52" s="38">
        <v>0</v>
      </c>
      <c s="32">
        <f>ROUND(ROUND(L52,2)*ROUND(G52,3),2)</f>
      </c>
      <c s="36" t="s">
        <v>54</v>
      </c>
      <c>
        <f>(M52*21)/100</f>
      </c>
      <c t="s">
        <v>27</v>
      </c>
    </row>
    <row r="53" spans="1:5" ht="12.75">
      <c r="A53" s="35" t="s">
        <v>55</v>
      </c>
      <c r="E53" s="39" t="s">
        <v>1104</v>
      </c>
    </row>
    <row r="54" spans="1:5" ht="25.5">
      <c r="A54" s="35" t="s">
        <v>56</v>
      </c>
      <c r="E54" s="40" t="s">
        <v>2137</v>
      </c>
    </row>
    <row r="55" spans="1:5" ht="12.75">
      <c r="A55" t="s">
        <v>57</v>
      </c>
      <c r="E55" s="39" t="s">
        <v>401</v>
      </c>
    </row>
    <row r="56" spans="1:16" ht="12.75">
      <c r="A56" t="s">
        <v>49</v>
      </c>
      <c s="34" t="s">
        <v>27</v>
      </c>
      <c s="34" t="s">
        <v>2138</v>
      </c>
      <c s="35" t="s">
        <v>51</v>
      </c>
      <c s="6" t="s">
        <v>2139</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2140</v>
      </c>
    </row>
    <row r="59" spans="1:5" ht="12.75">
      <c r="A59" t="s">
        <v>57</v>
      </c>
      <c r="E59" s="39" t="s">
        <v>401</v>
      </c>
    </row>
    <row r="60" spans="1:16" ht="25.5">
      <c r="A60" t="s">
        <v>49</v>
      </c>
      <c s="34" t="s">
        <v>26</v>
      </c>
      <c s="34" t="s">
        <v>2141</v>
      </c>
      <c s="35" t="s">
        <v>51</v>
      </c>
      <c s="6" t="s">
        <v>2142</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2143</v>
      </c>
    </row>
    <row r="63" spans="1:5" ht="12.75">
      <c r="A63" t="s">
        <v>57</v>
      </c>
      <c r="E63" s="39" t="s">
        <v>401</v>
      </c>
    </row>
    <row r="64" spans="1:16" ht="25.5">
      <c r="A64" t="s">
        <v>49</v>
      </c>
      <c s="34" t="s">
        <v>63</v>
      </c>
      <c s="34" t="s">
        <v>2144</v>
      </c>
      <c s="35" t="s">
        <v>51</v>
      </c>
      <c s="6" t="s">
        <v>2145</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2146</v>
      </c>
    </row>
    <row r="67" spans="1:5" ht="12.75">
      <c r="A67" t="s">
        <v>57</v>
      </c>
      <c r="E67" s="39" t="s">
        <v>401</v>
      </c>
    </row>
    <row r="68" spans="1:16" ht="25.5">
      <c r="A68" t="s">
        <v>49</v>
      </c>
      <c s="34" t="s">
        <v>66</v>
      </c>
      <c s="34" t="s">
        <v>2147</v>
      </c>
      <c s="35" t="s">
        <v>51</v>
      </c>
      <c s="6" t="s">
        <v>2148</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2149</v>
      </c>
    </row>
    <row r="71" spans="1:5" ht="12.75">
      <c r="A71" t="s">
        <v>57</v>
      </c>
      <c r="E71" s="39" t="s">
        <v>401</v>
      </c>
    </row>
    <row r="72" spans="1:16" ht="12.75">
      <c r="A72" t="s">
        <v>49</v>
      </c>
      <c s="34" t="s">
        <v>69</v>
      </c>
      <c s="34" t="s">
        <v>2150</v>
      </c>
      <c s="35" t="s">
        <v>51</v>
      </c>
      <c s="6" t="s">
        <v>2151</v>
      </c>
      <c s="36" t="s">
        <v>88</v>
      </c>
      <c s="37">
        <v>1</v>
      </c>
      <c s="36">
        <v>0</v>
      </c>
      <c s="36">
        <f>ROUND(G72*H72,6)</f>
      </c>
      <c r="L72" s="38">
        <v>0</v>
      </c>
      <c s="32">
        <f>ROUND(ROUND(L72,2)*ROUND(G72,3),2)</f>
      </c>
      <c s="36" t="s">
        <v>439</v>
      </c>
      <c>
        <f>(M72*21)/100</f>
      </c>
      <c t="s">
        <v>27</v>
      </c>
    </row>
    <row r="73" spans="1:5" ht="12.75">
      <c r="A73" s="35" t="s">
        <v>55</v>
      </c>
      <c r="E73" s="39" t="s">
        <v>51</v>
      </c>
    </row>
    <row r="74" spans="1:5" ht="12.75">
      <c r="A74" s="35" t="s">
        <v>56</v>
      </c>
      <c r="E74" s="40" t="s">
        <v>2152</v>
      </c>
    </row>
    <row r="75" spans="1:5" ht="140.25">
      <c r="A75" t="s">
        <v>57</v>
      </c>
      <c r="E75" s="39" t="s">
        <v>2153</v>
      </c>
    </row>
    <row r="76" spans="1:16" ht="12.75">
      <c r="A76" t="s">
        <v>49</v>
      </c>
      <c s="34" t="s">
        <v>72</v>
      </c>
      <c s="34" t="s">
        <v>2154</v>
      </c>
      <c s="35" t="s">
        <v>51</v>
      </c>
      <c s="6" t="s">
        <v>2155</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2149</v>
      </c>
    </row>
    <row r="79" spans="1:5" ht="12.75">
      <c r="A79" t="s">
        <v>57</v>
      </c>
      <c r="E79" s="39" t="s">
        <v>401</v>
      </c>
    </row>
    <row r="80" spans="1:16" ht="25.5">
      <c r="A80" t="s">
        <v>49</v>
      </c>
      <c s="34" t="s">
        <v>76</v>
      </c>
      <c s="34" t="s">
        <v>583</v>
      </c>
      <c s="35" t="s">
        <v>51</v>
      </c>
      <c s="6" t="s">
        <v>584</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401</v>
      </c>
    </row>
    <row r="84" spans="1:16" ht="12.75">
      <c r="A84" t="s">
        <v>49</v>
      </c>
      <c s="34" t="s">
        <v>81</v>
      </c>
      <c s="34" t="s">
        <v>944</v>
      </c>
      <c s="35" t="s">
        <v>51</v>
      </c>
      <c s="6" t="s">
        <v>945</v>
      </c>
      <c s="36" t="s">
        <v>346</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2156</v>
      </c>
    </row>
    <row r="87" spans="1:5" ht="12.75">
      <c r="A87" t="s">
        <v>57</v>
      </c>
      <c r="E87" s="39" t="s">
        <v>401</v>
      </c>
    </row>
    <row r="88" spans="1:16" ht="12.75">
      <c r="A88" t="s">
        <v>49</v>
      </c>
      <c s="34" t="s">
        <v>85</v>
      </c>
      <c s="34" t="s">
        <v>948</v>
      </c>
      <c s="35" t="s">
        <v>51</v>
      </c>
      <c s="6" t="s">
        <v>949</v>
      </c>
      <c s="36" t="s">
        <v>346</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2157</v>
      </c>
    </row>
    <row r="91" spans="1:5" ht="12.75">
      <c r="A91" t="s">
        <v>57</v>
      </c>
      <c r="E91" s="39" t="s">
        <v>401</v>
      </c>
    </row>
    <row r="92" spans="1:16" ht="12.75">
      <c r="A92" t="s">
        <v>49</v>
      </c>
      <c s="34" t="s">
        <v>90</v>
      </c>
      <c s="34" t="s">
        <v>459</v>
      </c>
      <c s="35" t="s">
        <v>51</v>
      </c>
      <c s="6" t="s">
        <v>460</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401</v>
      </c>
    </row>
    <row r="96" spans="1:16" ht="25.5">
      <c r="A96" t="s">
        <v>49</v>
      </c>
      <c s="34" t="s">
        <v>93</v>
      </c>
      <c s="34" t="s">
        <v>940</v>
      </c>
      <c s="35" t="s">
        <v>51</v>
      </c>
      <c s="6" t="s">
        <v>941</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401</v>
      </c>
    </row>
    <row r="100" spans="1:16" ht="12.75">
      <c r="A100" t="s">
        <v>49</v>
      </c>
      <c s="34" t="s">
        <v>97</v>
      </c>
      <c s="34" t="s">
        <v>2158</v>
      </c>
      <c s="35" t="s">
        <v>51</v>
      </c>
      <c s="6" t="s">
        <v>2159</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2160</v>
      </c>
    </row>
    <row r="103" spans="1:5" ht="12.75">
      <c r="A103" t="s">
        <v>57</v>
      </c>
      <c r="E10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COUNTIFS(L8:L346,"=0",A8:A346,"P")+COUNTIFS(L8:L346,"",A8:A346,"P")+SUM(Q8:Q346)</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204">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204">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204">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204">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204">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204">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204">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63.7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63.7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267.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267.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114.7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102">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409.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409.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91.25">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242.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229.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229.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L338+L342+L346</f>
      </c>
      <c s="32">
        <f>0+M110+M114+M118+M122+M126+M130+M134+M138+M142+M146+M150+M154+M158+M162+M166+M170+M174+M178+M182+M186+M190+M194+M198+M202+M206+M210+M214+M218+M222+M226+M230+M234+M238+M242+M246+M250+M254+M258+M262+M266+M270+M274+M278+M282+M286+M290+M294+M298+M302+M306+M310+M314+M318+M322+M326+M330+M334+M338+M342+M346</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140.2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140.2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140.2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306">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306">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91.2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91.2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229.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229.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229.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229.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153">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78.5">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78.5">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91.2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229.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293.2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216.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78.5">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242.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255">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242.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78.5">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78.5">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229.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140.2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91.2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91.2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91.2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229.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242.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242.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91.2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267.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255">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267.75">
      <c r="A253" t="s">
        <v>57</v>
      </c>
      <c r="E253" s="39" t="s">
        <v>286</v>
      </c>
    </row>
    <row r="254" spans="1:16" ht="12.75">
      <c r="A254" t="s">
        <v>49</v>
      </c>
      <c s="34" t="s">
        <v>287</v>
      </c>
      <c s="34" t="s">
        <v>288</v>
      </c>
      <c s="35" t="s">
        <v>51</v>
      </c>
      <c s="6" t="s">
        <v>289</v>
      </c>
      <c s="36" t="s">
        <v>88</v>
      </c>
      <c s="37">
        <v>2</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255">
      <c r="A257" t="s">
        <v>57</v>
      </c>
      <c r="E257" s="39" t="s">
        <v>290</v>
      </c>
    </row>
    <row r="258" spans="1:16" ht="12.75">
      <c r="A258" t="s">
        <v>49</v>
      </c>
      <c s="34" t="s">
        <v>291</v>
      </c>
      <c s="34" t="s">
        <v>292</v>
      </c>
      <c s="35" t="s">
        <v>51</v>
      </c>
      <c s="6" t="s">
        <v>293</v>
      </c>
      <c s="36" t="s">
        <v>88</v>
      </c>
      <c s="37">
        <v>2</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191.25">
      <c r="A261" t="s">
        <v>57</v>
      </c>
      <c r="E261" s="39" t="s">
        <v>294</v>
      </c>
    </row>
    <row r="262" spans="1:16" ht="12.75">
      <c r="A262" t="s">
        <v>49</v>
      </c>
      <c s="34" t="s">
        <v>295</v>
      </c>
      <c s="34" t="s">
        <v>296</v>
      </c>
      <c s="35" t="s">
        <v>51</v>
      </c>
      <c s="6" t="s">
        <v>297</v>
      </c>
      <c s="36" t="s">
        <v>88</v>
      </c>
      <c s="37">
        <v>6</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267.75">
      <c r="A265" t="s">
        <v>57</v>
      </c>
      <c r="E265" s="39" t="s">
        <v>298</v>
      </c>
    </row>
    <row r="266" spans="1:16" ht="12.75">
      <c r="A266" t="s">
        <v>49</v>
      </c>
      <c s="34" t="s">
        <v>299</v>
      </c>
      <c s="34" t="s">
        <v>300</v>
      </c>
      <c s="35" t="s">
        <v>51</v>
      </c>
      <c s="6" t="s">
        <v>301</v>
      </c>
      <c s="36" t="s">
        <v>88</v>
      </c>
      <c s="37">
        <v>4</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255">
      <c r="A269" t="s">
        <v>57</v>
      </c>
      <c r="E269" s="39" t="s">
        <v>302</v>
      </c>
    </row>
    <row r="270" spans="1:16" ht="12.75">
      <c r="A270" t="s">
        <v>49</v>
      </c>
      <c s="34" t="s">
        <v>303</v>
      </c>
      <c s="34" t="s">
        <v>304</v>
      </c>
      <c s="35" t="s">
        <v>51</v>
      </c>
      <c s="6" t="s">
        <v>305</v>
      </c>
      <c s="36" t="s">
        <v>88</v>
      </c>
      <c s="37">
        <v>1</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191.25">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267.75">
      <c r="A277" t="s">
        <v>57</v>
      </c>
      <c r="E277" s="39" t="s">
        <v>310</v>
      </c>
    </row>
    <row r="278" spans="1:16" ht="25.5">
      <c r="A278" t="s">
        <v>49</v>
      </c>
      <c s="34" t="s">
        <v>311</v>
      </c>
      <c s="34" t="s">
        <v>312</v>
      </c>
      <c s="35" t="s">
        <v>51</v>
      </c>
      <c s="6" t="s">
        <v>313</v>
      </c>
      <c s="36" t="s">
        <v>88</v>
      </c>
      <c s="37">
        <v>6</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204">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242.25">
      <c r="A285" t="s">
        <v>57</v>
      </c>
      <c r="E285" s="39" t="s">
        <v>318</v>
      </c>
    </row>
    <row r="286" spans="1:16" ht="12.75">
      <c r="A286" t="s">
        <v>49</v>
      </c>
      <c s="34" t="s">
        <v>319</v>
      </c>
      <c s="34" t="s">
        <v>320</v>
      </c>
      <c s="35" t="s">
        <v>51</v>
      </c>
      <c s="6" t="s">
        <v>321</v>
      </c>
      <c s="36" t="s">
        <v>88</v>
      </c>
      <c s="37">
        <v>4</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204">
      <c r="A289" t="s">
        <v>57</v>
      </c>
      <c r="E289" s="39" t="s">
        <v>322</v>
      </c>
    </row>
    <row r="290" spans="1:16" ht="12.75">
      <c r="A290" t="s">
        <v>49</v>
      </c>
      <c s="34" t="s">
        <v>323</v>
      </c>
      <c s="34" t="s">
        <v>324</v>
      </c>
      <c s="35" t="s">
        <v>51</v>
      </c>
      <c s="6" t="s">
        <v>325</v>
      </c>
      <c s="36" t="s">
        <v>88</v>
      </c>
      <c s="37">
        <v>6</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242.25">
      <c r="A293" t="s">
        <v>57</v>
      </c>
      <c r="E293" s="39" t="s">
        <v>326</v>
      </c>
    </row>
    <row r="294" spans="1:16" ht="12.75">
      <c r="A294" t="s">
        <v>49</v>
      </c>
      <c s="34" t="s">
        <v>327</v>
      </c>
      <c s="34" t="s">
        <v>328</v>
      </c>
      <c s="35" t="s">
        <v>51</v>
      </c>
      <c s="6" t="s">
        <v>329</v>
      </c>
      <c s="36" t="s">
        <v>88</v>
      </c>
      <c s="37">
        <v>1</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204">
      <c r="A297" t="s">
        <v>57</v>
      </c>
      <c r="E297" s="39" t="s">
        <v>330</v>
      </c>
    </row>
    <row r="298" spans="1:16" ht="12.75">
      <c r="A298" t="s">
        <v>49</v>
      </c>
      <c s="34" t="s">
        <v>331</v>
      </c>
      <c s="34" t="s">
        <v>332</v>
      </c>
      <c s="35" t="s">
        <v>51</v>
      </c>
      <c s="6" t="s">
        <v>333</v>
      </c>
      <c s="36" t="s">
        <v>88</v>
      </c>
      <c s="37">
        <v>2</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191.25">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229.5">
      <c r="A305" t="s">
        <v>57</v>
      </c>
      <c r="E305" s="39" t="s">
        <v>338</v>
      </c>
    </row>
    <row r="306" spans="1:16" ht="12.75">
      <c r="A306" t="s">
        <v>49</v>
      </c>
      <c s="34" t="s">
        <v>339</v>
      </c>
      <c s="34" t="s">
        <v>340</v>
      </c>
      <c s="35" t="s">
        <v>51</v>
      </c>
      <c s="6" t="s">
        <v>341</v>
      </c>
      <c s="36" t="s">
        <v>88</v>
      </c>
      <c s="37">
        <v>1</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242.25">
      <c r="A309" t="s">
        <v>57</v>
      </c>
      <c r="E309" s="39" t="s">
        <v>342</v>
      </c>
    </row>
    <row r="310" spans="1:16" ht="12.75">
      <c r="A310" t="s">
        <v>49</v>
      </c>
      <c s="34" t="s">
        <v>343</v>
      </c>
      <c s="34" t="s">
        <v>344</v>
      </c>
      <c s="35" t="s">
        <v>51</v>
      </c>
      <c s="6" t="s">
        <v>345</v>
      </c>
      <c s="36" t="s">
        <v>346</v>
      </c>
      <c s="37">
        <v>60</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191.25">
      <c r="A313" t="s">
        <v>57</v>
      </c>
      <c r="E313" s="39" t="s">
        <v>347</v>
      </c>
    </row>
    <row r="314" spans="1:16" ht="12.75">
      <c r="A314" t="s">
        <v>49</v>
      </c>
      <c s="34" t="s">
        <v>348</v>
      </c>
      <c s="34" t="s">
        <v>349</v>
      </c>
      <c s="35" t="s">
        <v>51</v>
      </c>
      <c s="6" t="s">
        <v>350</v>
      </c>
      <c s="36" t="s">
        <v>346</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78.5">
      <c r="A317" t="s">
        <v>57</v>
      </c>
      <c r="E317" s="39" t="s">
        <v>351</v>
      </c>
    </row>
    <row r="318" spans="1:16" ht="12.75">
      <c r="A318" t="s">
        <v>49</v>
      </c>
      <c s="34" t="s">
        <v>352</v>
      </c>
      <c s="34" t="s">
        <v>353</v>
      </c>
      <c s="35" t="s">
        <v>51</v>
      </c>
      <c s="6" t="s">
        <v>354</v>
      </c>
      <c s="36" t="s">
        <v>88</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255">
      <c r="A321" t="s">
        <v>57</v>
      </c>
      <c r="E321" s="39" t="s">
        <v>355</v>
      </c>
    </row>
    <row r="322" spans="1:16" ht="12.75">
      <c r="A322" t="s">
        <v>49</v>
      </c>
      <c s="34" t="s">
        <v>356</v>
      </c>
      <c s="34" t="s">
        <v>357</v>
      </c>
      <c s="35" t="s">
        <v>51</v>
      </c>
      <c s="6" t="s">
        <v>358</v>
      </c>
      <c s="36" t="s">
        <v>88</v>
      </c>
      <c s="37">
        <v>7</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216.75">
      <c r="A325" t="s">
        <v>57</v>
      </c>
      <c r="E325" s="39" t="s">
        <v>359</v>
      </c>
    </row>
    <row r="326" spans="1:16" ht="12.75">
      <c r="A326" t="s">
        <v>49</v>
      </c>
      <c s="34" t="s">
        <v>360</v>
      </c>
      <c s="34" t="s">
        <v>361</v>
      </c>
      <c s="35" t="s">
        <v>51</v>
      </c>
      <c s="6" t="s">
        <v>362</v>
      </c>
      <c s="36" t="s">
        <v>346</v>
      </c>
      <c s="37">
        <v>80</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191.25">
      <c r="A329" t="s">
        <v>57</v>
      </c>
      <c r="E329" s="39" t="s">
        <v>363</v>
      </c>
    </row>
    <row r="330" spans="1:16" ht="12.75">
      <c r="A330" t="s">
        <v>49</v>
      </c>
      <c s="34" t="s">
        <v>364</v>
      </c>
      <c s="34" t="s">
        <v>365</v>
      </c>
      <c s="35" t="s">
        <v>51</v>
      </c>
      <c s="6" t="s">
        <v>366</v>
      </c>
      <c s="36" t="s">
        <v>88</v>
      </c>
      <c s="37">
        <v>1</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140.25">
      <c r="A333" t="s">
        <v>57</v>
      </c>
      <c r="E333" s="39" t="s">
        <v>367</v>
      </c>
    </row>
    <row r="334" spans="1:16" ht="12.75">
      <c r="A334" t="s">
        <v>49</v>
      </c>
      <c s="34" t="s">
        <v>368</v>
      </c>
      <c s="34" t="s">
        <v>369</v>
      </c>
      <c s="35" t="s">
        <v>51</v>
      </c>
      <c s="6" t="s">
        <v>370</v>
      </c>
      <c s="36" t="s">
        <v>88</v>
      </c>
      <c s="37">
        <v>3</v>
      </c>
      <c s="36">
        <v>0</v>
      </c>
      <c s="36">
        <f>ROUND(G334*H334,6)</f>
      </c>
      <c r="L334" s="38">
        <v>0</v>
      </c>
      <c s="32">
        <f>ROUND(ROUND(L334,2)*ROUND(G334,3),2)</f>
      </c>
      <c s="36" t="s">
        <v>54</v>
      </c>
      <c>
        <f>(M334*0)/100</f>
      </c>
      <c t="s">
        <v>371</v>
      </c>
    </row>
    <row r="335" spans="1:5" ht="12.75">
      <c r="A335" s="35" t="s">
        <v>55</v>
      </c>
      <c r="E335" s="39" t="s">
        <v>51</v>
      </c>
    </row>
    <row r="336" spans="1:5" ht="12.75">
      <c r="A336" s="35" t="s">
        <v>56</v>
      </c>
      <c r="E336" s="40" t="s">
        <v>51</v>
      </c>
    </row>
    <row r="337" spans="1:5" ht="153">
      <c r="A337" t="s">
        <v>57</v>
      </c>
      <c r="E337" s="39" t="s">
        <v>372</v>
      </c>
    </row>
    <row r="338" spans="1:16" ht="12.75">
      <c r="A338" t="s">
        <v>49</v>
      </c>
      <c s="34" t="s">
        <v>373</v>
      </c>
      <c s="34" t="s">
        <v>374</v>
      </c>
      <c s="35" t="s">
        <v>51</v>
      </c>
      <c s="6" t="s">
        <v>375</v>
      </c>
      <c s="36" t="s">
        <v>128</v>
      </c>
      <c s="37">
        <v>383</v>
      </c>
      <c s="36">
        <v>0</v>
      </c>
      <c s="36">
        <f>ROUND(G338*H338,6)</f>
      </c>
      <c r="L338" s="38">
        <v>0</v>
      </c>
      <c s="32">
        <f>ROUND(ROUND(L338,2)*ROUND(G338,3),2)</f>
      </c>
      <c s="36" t="s">
        <v>54</v>
      </c>
      <c>
        <f>(M338*0)/100</f>
      </c>
      <c t="s">
        <v>371</v>
      </c>
    </row>
    <row r="339" spans="1:5" ht="12.75">
      <c r="A339" s="35" t="s">
        <v>55</v>
      </c>
      <c r="E339" s="39" t="s">
        <v>51</v>
      </c>
    </row>
    <row r="340" spans="1:5" ht="12.75">
      <c r="A340" s="35" t="s">
        <v>56</v>
      </c>
      <c r="E340" s="40" t="s">
        <v>51</v>
      </c>
    </row>
    <row r="341" spans="1:5" ht="102">
      <c r="A341" t="s">
        <v>57</v>
      </c>
      <c r="E341" s="39" t="s">
        <v>376</v>
      </c>
    </row>
    <row r="342" spans="1:16" ht="12.75">
      <c r="A342" t="s">
        <v>49</v>
      </c>
      <c s="34" t="s">
        <v>377</v>
      </c>
      <c s="34" t="s">
        <v>378</v>
      </c>
      <c s="35" t="s">
        <v>51</v>
      </c>
      <c s="6" t="s">
        <v>379</v>
      </c>
      <c s="36" t="s">
        <v>88</v>
      </c>
      <c s="37">
        <v>10</v>
      </c>
      <c s="36">
        <v>0</v>
      </c>
      <c s="36">
        <f>ROUND(G342*H342,6)</f>
      </c>
      <c r="L342" s="38">
        <v>0</v>
      </c>
      <c s="32">
        <f>ROUND(ROUND(L342,2)*ROUND(G342,3),2)</f>
      </c>
      <c s="36" t="s">
        <v>54</v>
      </c>
      <c>
        <f>(M342*0)/100</f>
      </c>
      <c t="s">
        <v>371</v>
      </c>
    </row>
    <row r="343" spans="1:5" ht="12.75">
      <c r="A343" s="35" t="s">
        <v>55</v>
      </c>
      <c r="E343" s="39" t="s">
        <v>51</v>
      </c>
    </row>
    <row r="344" spans="1:5" ht="12.75">
      <c r="A344" s="35" t="s">
        <v>56</v>
      </c>
      <c r="E344" s="40" t="s">
        <v>51</v>
      </c>
    </row>
    <row r="345" spans="1:5" ht="114.75">
      <c r="A345" t="s">
        <v>57</v>
      </c>
      <c r="E345" s="39" t="s">
        <v>380</v>
      </c>
    </row>
    <row r="346" spans="1:16" ht="12.75">
      <c r="A346" t="s">
        <v>49</v>
      </c>
      <c s="34" t="s">
        <v>381</v>
      </c>
      <c s="34" t="s">
        <v>382</v>
      </c>
      <c s="35" t="s">
        <v>51</v>
      </c>
      <c s="6" t="s">
        <v>383</v>
      </c>
      <c s="36" t="s">
        <v>88</v>
      </c>
      <c s="37">
        <v>13</v>
      </c>
      <c s="36">
        <v>0</v>
      </c>
      <c s="36">
        <f>ROUND(G346*H346,6)</f>
      </c>
      <c r="L346" s="38">
        <v>0</v>
      </c>
      <c s="32">
        <f>ROUND(ROUND(L346,2)*ROUND(G346,3),2)</f>
      </c>
      <c s="36" t="s">
        <v>54</v>
      </c>
      <c>
        <f>(M346*0)/100</f>
      </c>
      <c t="s">
        <v>371</v>
      </c>
    </row>
    <row r="347" spans="1:5" ht="12.75">
      <c r="A347" s="35" t="s">
        <v>55</v>
      </c>
      <c r="E347" s="39" t="s">
        <v>51</v>
      </c>
    </row>
    <row r="348" spans="1:5" ht="12.75">
      <c r="A348" s="35" t="s">
        <v>56</v>
      </c>
      <c r="E348" s="40" t="s">
        <v>51</v>
      </c>
    </row>
    <row r="349" spans="1:5" ht="102">
      <c r="A349" t="s">
        <v>57</v>
      </c>
      <c r="E349" s="39" t="s">
        <v>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2161</v>
      </c>
      <c s="41">
        <f>Rekapitulace!C38</f>
      </c>
      <c s="20" t="s">
        <v>0</v>
      </c>
      <c t="s">
        <v>23</v>
      </c>
      <c t="s">
        <v>27</v>
      </c>
    </row>
    <row r="4" spans="1:16" ht="32" customHeight="1">
      <c r="A4" s="24" t="s">
        <v>20</v>
      </c>
      <c s="25" t="s">
        <v>28</v>
      </c>
      <c s="27" t="s">
        <v>2161</v>
      </c>
      <c r="E4" s="26" t="s">
        <v>2162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2165</v>
      </c>
      <c r="E8" s="30" t="s">
        <v>2164</v>
      </c>
      <c r="J8" s="29">
        <f>0+J9+J26+J63</f>
      </c>
      <c s="29">
        <f>0+K9+K26+K63</f>
      </c>
      <c s="29">
        <f>0+L9+L26+L63</f>
      </c>
      <c s="29">
        <f>0+M9+M26+M63</f>
      </c>
    </row>
    <row r="9" spans="1:13" ht="12.75">
      <c r="A9" t="s">
        <v>46</v>
      </c>
      <c r="C9" s="31" t="s">
        <v>371</v>
      </c>
      <c r="E9" s="33" t="s">
        <v>2115</v>
      </c>
      <c r="J9" s="32">
        <f>0</f>
      </c>
      <c s="32">
        <f>0</f>
      </c>
      <c s="32">
        <f>0+L10+L14+L18+L22</f>
      </c>
      <c s="32">
        <f>0+M10+M14+M18+M22</f>
      </c>
    </row>
    <row r="10" spans="1:16" ht="25.5">
      <c r="A10" t="s">
        <v>49</v>
      </c>
      <c s="34" t="s">
        <v>226</v>
      </c>
      <c s="34" t="s">
        <v>1455</v>
      </c>
      <c s="35" t="s">
        <v>51</v>
      </c>
      <c s="6" t="s">
        <v>2166</v>
      </c>
      <c s="36" t="s">
        <v>53</v>
      </c>
      <c s="37">
        <v>33.053</v>
      </c>
      <c s="36">
        <v>0</v>
      </c>
      <c s="36">
        <f>ROUND(G10*H10,6)</f>
      </c>
      <c r="L10" s="38">
        <v>0</v>
      </c>
      <c s="32">
        <f>ROUND(ROUND(L10,2)*ROUND(G10,3),2)</f>
      </c>
      <c s="36" t="s">
        <v>439</v>
      </c>
      <c>
        <f>(M10*21)/100</f>
      </c>
      <c t="s">
        <v>27</v>
      </c>
    </row>
    <row r="11" spans="1:5" ht="12.75">
      <c r="A11" s="35" t="s">
        <v>55</v>
      </c>
      <c r="E11" s="39" t="s">
        <v>51</v>
      </c>
    </row>
    <row r="12" spans="1:5" ht="12.75">
      <c r="A12" s="35" t="s">
        <v>56</v>
      </c>
      <c r="E12" s="40" t="s">
        <v>2167</v>
      </c>
    </row>
    <row r="13" spans="1:5" ht="153">
      <c r="A13" t="s">
        <v>57</v>
      </c>
      <c r="E13" s="39" t="s">
        <v>2118</v>
      </c>
    </row>
    <row r="14" spans="1:16" ht="25.5">
      <c r="A14" t="s">
        <v>49</v>
      </c>
      <c s="34" t="s">
        <v>230</v>
      </c>
      <c s="34" t="s">
        <v>2168</v>
      </c>
      <c s="35" t="s">
        <v>51</v>
      </c>
      <c s="6" t="s">
        <v>2169</v>
      </c>
      <c s="36" t="s">
        <v>53</v>
      </c>
      <c s="37">
        <v>1.2</v>
      </c>
      <c s="36">
        <v>0</v>
      </c>
      <c s="36">
        <f>ROUND(G14*H14,6)</f>
      </c>
      <c r="L14" s="38">
        <v>0</v>
      </c>
      <c s="32">
        <f>ROUND(ROUND(L14,2)*ROUND(G14,3),2)</f>
      </c>
      <c s="36" t="s">
        <v>439</v>
      </c>
      <c>
        <f>(M14*21)/100</f>
      </c>
      <c t="s">
        <v>27</v>
      </c>
    </row>
    <row r="15" spans="1:5" ht="12.75">
      <c r="A15" s="35" t="s">
        <v>55</v>
      </c>
      <c r="E15" s="39" t="s">
        <v>51</v>
      </c>
    </row>
    <row r="16" spans="1:5" ht="12.75">
      <c r="A16" s="35" t="s">
        <v>56</v>
      </c>
      <c r="E16" s="40" t="s">
        <v>2170</v>
      </c>
    </row>
    <row r="17" spans="1:5" ht="153">
      <c r="A17" t="s">
        <v>57</v>
      </c>
      <c r="E17" s="39" t="s">
        <v>2118</v>
      </c>
    </row>
    <row r="18" spans="1:16" ht="25.5">
      <c r="A18" t="s">
        <v>49</v>
      </c>
      <c s="34" t="s">
        <v>234</v>
      </c>
      <c s="34" t="s">
        <v>2171</v>
      </c>
      <c s="35" t="s">
        <v>51</v>
      </c>
      <c s="6" t="s">
        <v>2172</v>
      </c>
      <c s="36" t="s">
        <v>53</v>
      </c>
      <c s="37">
        <v>0.2</v>
      </c>
      <c s="36">
        <v>0</v>
      </c>
      <c s="36">
        <f>ROUND(G18*H18,6)</f>
      </c>
      <c r="L18" s="38">
        <v>0</v>
      </c>
      <c s="32">
        <f>ROUND(ROUND(L18,2)*ROUND(G18,3),2)</f>
      </c>
      <c s="36" t="s">
        <v>439</v>
      </c>
      <c>
        <f>(M18*21)/100</f>
      </c>
      <c t="s">
        <v>27</v>
      </c>
    </row>
    <row r="19" spans="1:5" ht="12.75">
      <c r="A19" s="35" t="s">
        <v>55</v>
      </c>
      <c r="E19" s="39" t="s">
        <v>51</v>
      </c>
    </row>
    <row r="20" spans="1:5" ht="12.75">
      <c r="A20" s="35" t="s">
        <v>56</v>
      </c>
      <c r="E20" s="40" t="s">
        <v>2173</v>
      </c>
    </row>
    <row r="21" spans="1:5" ht="153">
      <c r="A21" t="s">
        <v>57</v>
      </c>
      <c r="E21" s="39" t="s">
        <v>2118</v>
      </c>
    </row>
    <row r="22" spans="1:16" ht="38.25">
      <c r="A22" t="s">
        <v>49</v>
      </c>
      <c s="34" t="s">
        <v>238</v>
      </c>
      <c s="34" t="s">
        <v>2174</v>
      </c>
      <c s="35" t="s">
        <v>51</v>
      </c>
      <c s="6" t="s">
        <v>2175</v>
      </c>
      <c s="36" t="s">
        <v>53</v>
      </c>
      <c s="37">
        <v>0.15</v>
      </c>
      <c s="36">
        <v>0</v>
      </c>
      <c s="36">
        <f>ROUND(G22*H22,6)</f>
      </c>
      <c r="L22" s="38">
        <v>0</v>
      </c>
      <c s="32">
        <f>ROUND(ROUND(L22,2)*ROUND(G22,3),2)</f>
      </c>
      <c s="36" t="s">
        <v>439</v>
      </c>
      <c>
        <f>(M22*21)/100</f>
      </c>
      <c t="s">
        <v>27</v>
      </c>
    </row>
    <row r="23" spans="1:5" ht="12.75">
      <c r="A23" s="35" t="s">
        <v>55</v>
      </c>
      <c r="E23" s="39" t="s">
        <v>2176</v>
      </c>
    </row>
    <row r="24" spans="1:5" ht="12.75">
      <c r="A24" s="35" t="s">
        <v>56</v>
      </c>
      <c r="E24" s="40" t="s">
        <v>2177</v>
      </c>
    </row>
    <row r="25" spans="1:5" ht="153">
      <c r="A25" t="s">
        <v>57</v>
      </c>
      <c r="E25" s="39" t="s">
        <v>2118</v>
      </c>
    </row>
    <row r="26" spans="1:13" ht="12.75">
      <c r="A26" t="s">
        <v>46</v>
      </c>
      <c r="C26" s="31" t="s">
        <v>47</v>
      </c>
      <c r="E26" s="33" t="s">
        <v>435</v>
      </c>
      <c r="J26" s="32">
        <f>0</f>
      </c>
      <c s="32">
        <f>0</f>
      </c>
      <c s="32">
        <f>0+L27+L31+L35+L39+L43+L47+L51+L55+L59</f>
      </c>
      <c s="32">
        <f>0+M27+M31+M35+M39+M43+M47+M51+M55+M59</f>
      </c>
    </row>
    <row r="27" spans="1:16" ht="12.75">
      <c r="A27" t="s">
        <v>49</v>
      </c>
      <c s="34" t="s">
        <v>190</v>
      </c>
      <c s="34" t="s">
        <v>2178</v>
      </c>
      <c s="35" t="s">
        <v>51</v>
      </c>
      <c s="6" t="s">
        <v>2179</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2180</v>
      </c>
    </row>
    <row r="30" spans="1:5" ht="12.75">
      <c r="A30" t="s">
        <v>57</v>
      </c>
      <c r="E30" s="39" t="s">
        <v>401</v>
      </c>
    </row>
    <row r="31" spans="1:16" ht="12.75">
      <c r="A31" t="s">
        <v>49</v>
      </c>
      <c s="34" t="s">
        <v>194</v>
      </c>
      <c s="34" t="s">
        <v>442</v>
      </c>
      <c s="35" t="s">
        <v>51</v>
      </c>
      <c s="6" t="s">
        <v>443</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2181</v>
      </c>
    </row>
    <row r="34" spans="1:5" ht="12.75">
      <c r="A34" t="s">
        <v>57</v>
      </c>
      <c r="E34" s="39" t="s">
        <v>401</v>
      </c>
    </row>
    <row r="35" spans="1:16" ht="12.75">
      <c r="A35" t="s">
        <v>49</v>
      </c>
      <c s="34" t="s">
        <v>198</v>
      </c>
      <c s="34" t="s">
        <v>737</v>
      </c>
      <c s="35" t="s">
        <v>51</v>
      </c>
      <c s="6" t="s">
        <v>738</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2182</v>
      </c>
    </row>
    <row r="38" spans="1:5" ht="12.75">
      <c r="A38" t="s">
        <v>57</v>
      </c>
      <c r="E38" s="39" t="s">
        <v>401</v>
      </c>
    </row>
    <row r="39" spans="1:16" ht="12.75">
      <c r="A39" t="s">
        <v>49</v>
      </c>
      <c s="34" t="s">
        <v>202</v>
      </c>
      <c s="34" t="s">
        <v>445</v>
      </c>
      <c s="35" t="s">
        <v>51</v>
      </c>
      <c s="6" t="s">
        <v>446</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2183</v>
      </c>
    </row>
    <row r="42" spans="1:5" ht="12.75">
      <c r="A42" t="s">
        <v>57</v>
      </c>
      <c r="E42" s="39" t="s">
        <v>401</v>
      </c>
    </row>
    <row r="43" spans="1:16" ht="12.75">
      <c r="A43" t="s">
        <v>49</v>
      </c>
      <c s="34" t="s">
        <v>206</v>
      </c>
      <c s="34" t="s">
        <v>1476</v>
      </c>
      <c s="35" t="s">
        <v>51</v>
      </c>
      <c s="6" t="s">
        <v>1477</v>
      </c>
      <c s="36" t="s">
        <v>104</v>
      </c>
      <c s="37">
        <v>13.975</v>
      </c>
      <c s="36">
        <v>0</v>
      </c>
      <c s="36">
        <f>ROUND(G43*H43,6)</f>
      </c>
      <c r="L43" s="38">
        <v>0</v>
      </c>
      <c s="32">
        <f>ROUND(ROUND(L43,2)*ROUND(G43,3),2)</f>
      </c>
      <c s="36" t="s">
        <v>54</v>
      </c>
      <c>
        <f>(M43*21)/100</f>
      </c>
      <c t="s">
        <v>27</v>
      </c>
    </row>
    <row r="44" spans="1:5" ht="12.75">
      <c r="A44" s="35" t="s">
        <v>55</v>
      </c>
      <c r="E44" s="39" t="s">
        <v>2123</v>
      </c>
    </row>
    <row r="45" spans="1:5" ht="12.75">
      <c r="A45" s="35" t="s">
        <v>56</v>
      </c>
      <c r="E45" s="40" t="s">
        <v>2184</v>
      </c>
    </row>
    <row r="46" spans="1:5" ht="12.75">
      <c r="A46" t="s">
        <v>57</v>
      </c>
      <c r="E46" s="39" t="s">
        <v>401</v>
      </c>
    </row>
    <row r="47" spans="1:16" ht="12.75">
      <c r="A47" t="s">
        <v>49</v>
      </c>
      <c s="34" t="s">
        <v>210</v>
      </c>
      <c s="34" t="s">
        <v>2185</v>
      </c>
      <c s="35" t="s">
        <v>51</v>
      </c>
      <c s="6" t="s">
        <v>2186</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2187</v>
      </c>
    </row>
    <row r="50" spans="1:5" ht="12.75">
      <c r="A50" t="s">
        <v>57</v>
      </c>
      <c r="E50" s="39" t="s">
        <v>401</v>
      </c>
    </row>
    <row r="51" spans="1:16" ht="12.75">
      <c r="A51" t="s">
        <v>49</v>
      </c>
      <c s="34" t="s">
        <v>214</v>
      </c>
      <c s="34" t="s">
        <v>1727</v>
      </c>
      <c s="35" t="s">
        <v>51</v>
      </c>
      <c s="6" t="s">
        <v>1728</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2188</v>
      </c>
    </row>
    <row r="54" spans="1:5" ht="12.75">
      <c r="A54" t="s">
        <v>57</v>
      </c>
      <c r="E54" s="39" t="s">
        <v>401</v>
      </c>
    </row>
    <row r="55" spans="1:16" ht="12.75">
      <c r="A55" t="s">
        <v>49</v>
      </c>
      <c s="34" t="s">
        <v>218</v>
      </c>
      <c s="34" t="s">
        <v>447</v>
      </c>
      <c s="35" t="s">
        <v>51</v>
      </c>
      <c s="6" t="s">
        <v>448</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2189</v>
      </c>
    </row>
    <row r="58" spans="1:5" ht="12.75">
      <c r="A58" t="s">
        <v>57</v>
      </c>
      <c r="E58" s="39" t="s">
        <v>401</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2190</v>
      </c>
    </row>
    <row r="61" spans="1:5" ht="12.75">
      <c r="A61" s="35" t="s">
        <v>56</v>
      </c>
      <c r="E61" s="40" t="s">
        <v>2191</v>
      </c>
    </row>
    <row r="62" spans="1:5" ht="12.75">
      <c r="A62" t="s">
        <v>57</v>
      </c>
      <c r="E62" s="39" t="s">
        <v>401</v>
      </c>
    </row>
    <row r="63" spans="1:13" ht="12.75">
      <c r="A63" t="s">
        <v>46</v>
      </c>
      <c r="C63" s="31" t="s">
        <v>335</v>
      </c>
      <c r="E63" s="33" t="s">
        <v>936</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2192</v>
      </c>
      <c s="35" t="s">
        <v>51</v>
      </c>
      <c s="6" t="s">
        <v>2193</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2194</v>
      </c>
    </row>
    <row r="67" spans="1:5" ht="12.75">
      <c r="A67" t="s">
        <v>57</v>
      </c>
      <c r="E67" s="39" t="s">
        <v>401</v>
      </c>
    </row>
    <row r="68" spans="1:16" ht="25.5">
      <c r="A68" t="s">
        <v>49</v>
      </c>
      <c s="34" t="s">
        <v>27</v>
      </c>
      <c s="34" t="s">
        <v>2195</v>
      </c>
      <c s="35" t="s">
        <v>51</v>
      </c>
      <c s="6" t="s">
        <v>2196</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2197</v>
      </c>
    </row>
    <row r="71" spans="1:5" ht="12.75">
      <c r="A71" t="s">
        <v>57</v>
      </c>
      <c r="E71" s="39" t="s">
        <v>401</v>
      </c>
    </row>
    <row r="72" spans="1:16" ht="12.75">
      <c r="A72" t="s">
        <v>49</v>
      </c>
      <c s="34" t="s">
        <v>26</v>
      </c>
      <c s="34" t="s">
        <v>2198</v>
      </c>
      <c s="35" t="s">
        <v>51</v>
      </c>
      <c s="6" t="s">
        <v>2199</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2200</v>
      </c>
    </row>
    <row r="75" spans="1:5" ht="12.75">
      <c r="A75" t="s">
        <v>57</v>
      </c>
      <c r="E75" s="39" t="s">
        <v>401</v>
      </c>
    </row>
    <row r="76" spans="1:16" ht="25.5">
      <c r="A76" t="s">
        <v>49</v>
      </c>
      <c s="34" t="s">
        <v>63</v>
      </c>
      <c s="34" t="s">
        <v>2201</v>
      </c>
      <c s="35" t="s">
        <v>51</v>
      </c>
      <c s="6" t="s">
        <v>2202</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2203</v>
      </c>
    </row>
    <row r="79" spans="1:5" ht="12.75">
      <c r="A79" t="s">
        <v>57</v>
      </c>
      <c r="E79" s="39" t="s">
        <v>401</v>
      </c>
    </row>
    <row r="80" spans="1:16" ht="25.5">
      <c r="A80" t="s">
        <v>49</v>
      </c>
      <c s="34" t="s">
        <v>66</v>
      </c>
      <c s="34" t="s">
        <v>2204</v>
      </c>
      <c s="35" t="s">
        <v>51</v>
      </c>
      <c s="6" t="s">
        <v>2205</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2206</v>
      </c>
    </row>
    <row r="83" spans="1:5" ht="12.75">
      <c r="A83" t="s">
        <v>57</v>
      </c>
      <c r="E83" s="39" t="s">
        <v>401</v>
      </c>
    </row>
    <row r="84" spans="1:16" ht="12.75">
      <c r="A84" t="s">
        <v>49</v>
      </c>
      <c s="34" t="s">
        <v>69</v>
      </c>
      <c s="34" t="s">
        <v>2207</v>
      </c>
      <c s="35" t="s">
        <v>51</v>
      </c>
      <c s="6" t="s">
        <v>2208</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2209</v>
      </c>
    </row>
    <row r="87" spans="1:5" ht="12.75">
      <c r="A87" t="s">
        <v>57</v>
      </c>
      <c r="E87" s="39" t="s">
        <v>401</v>
      </c>
    </row>
    <row r="88" spans="1:16" ht="12.75">
      <c r="A88" t="s">
        <v>49</v>
      </c>
      <c s="34" t="s">
        <v>72</v>
      </c>
      <c s="34" t="s">
        <v>2210</v>
      </c>
      <c s="35" t="s">
        <v>51</v>
      </c>
      <c s="6" t="s">
        <v>2211</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2212</v>
      </c>
    </row>
    <row r="91" spans="1:5" ht="12.75">
      <c r="A91" t="s">
        <v>57</v>
      </c>
      <c r="E91" s="39" t="s">
        <v>401</v>
      </c>
    </row>
    <row r="92" spans="1:16" ht="25.5">
      <c r="A92" t="s">
        <v>49</v>
      </c>
      <c s="34" t="s">
        <v>76</v>
      </c>
      <c s="34" t="s">
        <v>2213</v>
      </c>
      <c s="35" t="s">
        <v>51</v>
      </c>
      <c s="6" t="s">
        <v>2214</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2215</v>
      </c>
    </row>
    <row r="95" spans="1:5" ht="12.75">
      <c r="A95" t="s">
        <v>57</v>
      </c>
      <c r="E95" s="39" t="s">
        <v>401</v>
      </c>
    </row>
    <row r="96" spans="1:16" ht="12.75">
      <c r="A96" t="s">
        <v>49</v>
      </c>
      <c s="34" t="s">
        <v>81</v>
      </c>
      <c s="34" t="s">
        <v>2135</v>
      </c>
      <c s="35" t="s">
        <v>51</v>
      </c>
      <c s="6" t="s">
        <v>2136</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2216</v>
      </c>
    </row>
    <row r="99" spans="1:5" ht="12.75">
      <c r="A99" t="s">
        <v>57</v>
      </c>
      <c r="E99" s="39" t="s">
        <v>401</v>
      </c>
    </row>
    <row r="100" spans="1:16" ht="12.75">
      <c r="A100" t="s">
        <v>49</v>
      </c>
      <c s="34" t="s">
        <v>85</v>
      </c>
      <c s="34" t="s">
        <v>539</v>
      </c>
      <c s="35" t="s">
        <v>51</v>
      </c>
      <c s="6" t="s">
        <v>540</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2217</v>
      </c>
    </row>
    <row r="103" spans="1:5" ht="12.75">
      <c r="A103" t="s">
        <v>57</v>
      </c>
      <c r="E103" s="39" t="s">
        <v>401</v>
      </c>
    </row>
    <row r="104" spans="1:16" ht="12.75">
      <c r="A104" t="s">
        <v>49</v>
      </c>
      <c s="34" t="s">
        <v>90</v>
      </c>
      <c s="34" t="s">
        <v>2218</v>
      </c>
      <c s="35" t="s">
        <v>51</v>
      </c>
      <c s="6" t="s">
        <v>2219</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2220</v>
      </c>
    </row>
    <row r="107" spans="1:5" ht="12.75">
      <c r="A107" t="s">
        <v>57</v>
      </c>
      <c r="E107" s="39" t="s">
        <v>401</v>
      </c>
    </row>
    <row r="108" spans="1:16" ht="25.5">
      <c r="A108" t="s">
        <v>49</v>
      </c>
      <c s="34" t="s">
        <v>93</v>
      </c>
      <c s="34" t="s">
        <v>643</v>
      </c>
      <c s="35" t="s">
        <v>51</v>
      </c>
      <c s="6" t="s">
        <v>644</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2221</v>
      </c>
    </row>
    <row r="111" spans="1:5" ht="12.75">
      <c r="A111" t="s">
        <v>57</v>
      </c>
      <c r="E111" s="39" t="s">
        <v>401</v>
      </c>
    </row>
    <row r="112" spans="1:16" ht="25.5">
      <c r="A112" t="s">
        <v>49</v>
      </c>
      <c s="34" t="s">
        <v>97</v>
      </c>
      <c s="34" t="s">
        <v>2141</v>
      </c>
      <c s="35" t="s">
        <v>51</v>
      </c>
      <c s="6" t="s">
        <v>2142</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2222</v>
      </c>
    </row>
    <row r="115" spans="1:5" ht="12.75">
      <c r="A115" t="s">
        <v>57</v>
      </c>
      <c r="E115" s="39" t="s">
        <v>401</v>
      </c>
    </row>
    <row r="116" spans="1:16" ht="25.5">
      <c r="A116" t="s">
        <v>49</v>
      </c>
      <c s="34" t="s">
        <v>101</v>
      </c>
      <c s="34" t="s">
        <v>2223</v>
      </c>
      <c s="35" t="s">
        <v>51</v>
      </c>
      <c s="6" t="s">
        <v>2224</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2225</v>
      </c>
    </row>
    <row r="119" spans="1:5" ht="12.75">
      <c r="A119" t="s">
        <v>57</v>
      </c>
      <c r="E119" s="39" t="s">
        <v>401</v>
      </c>
    </row>
    <row r="120" spans="1:16" ht="25.5">
      <c r="A120" t="s">
        <v>49</v>
      </c>
      <c s="34" t="s">
        <v>106</v>
      </c>
      <c s="34" t="s">
        <v>2226</v>
      </c>
      <c s="35" t="s">
        <v>51</v>
      </c>
      <c s="6" t="s">
        <v>2227</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2225</v>
      </c>
    </row>
    <row r="123" spans="1:5" ht="12.75">
      <c r="A123" t="s">
        <v>57</v>
      </c>
      <c r="E123" s="39" t="s">
        <v>401</v>
      </c>
    </row>
    <row r="124" spans="1:16" ht="12.75">
      <c r="A124" t="s">
        <v>49</v>
      </c>
      <c s="34" t="s">
        <v>109</v>
      </c>
      <c s="34" t="s">
        <v>2228</v>
      </c>
      <c s="35" t="s">
        <v>51</v>
      </c>
      <c s="6" t="s">
        <v>2229</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2230</v>
      </c>
    </row>
    <row r="127" spans="1:5" ht="12.75">
      <c r="A127" t="s">
        <v>57</v>
      </c>
      <c r="E127" s="39" t="s">
        <v>401</v>
      </c>
    </row>
    <row r="128" spans="1:16" ht="12.75">
      <c r="A128" t="s">
        <v>49</v>
      </c>
      <c s="34" t="s">
        <v>112</v>
      </c>
      <c s="34" t="s">
        <v>2231</v>
      </c>
      <c s="35" t="s">
        <v>51</v>
      </c>
      <c s="6" t="s">
        <v>2232</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2233</v>
      </c>
    </row>
    <row r="131" spans="1:5" ht="12.75">
      <c r="A131" t="s">
        <v>57</v>
      </c>
      <c r="E131" s="39" t="s">
        <v>401</v>
      </c>
    </row>
    <row r="132" spans="1:16" ht="25.5">
      <c r="A132" t="s">
        <v>49</v>
      </c>
      <c s="34" t="s">
        <v>116</v>
      </c>
      <c s="34" t="s">
        <v>2234</v>
      </c>
      <c s="35" t="s">
        <v>51</v>
      </c>
      <c s="6" t="s">
        <v>2235</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2236</v>
      </c>
    </row>
    <row r="135" spans="1:5" ht="12.75">
      <c r="A135" t="s">
        <v>57</v>
      </c>
      <c r="E135" s="39" t="s">
        <v>401</v>
      </c>
    </row>
    <row r="136" spans="1:16" ht="12.75">
      <c r="A136" t="s">
        <v>49</v>
      </c>
      <c s="34" t="s">
        <v>120</v>
      </c>
      <c s="34" t="s">
        <v>2154</v>
      </c>
      <c s="35" t="s">
        <v>51</v>
      </c>
      <c s="6" t="s">
        <v>2155</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2149</v>
      </c>
    </row>
    <row r="139" spans="1:5" ht="12.75">
      <c r="A139" t="s">
        <v>57</v>
      </c>
      <c r="E139" s="39" t="s">
        <v>401</v>
      </c>
    </row>
    <row r="140" spans="1:16" ht="25.5">
      <c r="A140" t="s">
        <v>49</v>
      </c>
      <c s="34" t="s">
        <v>125</v>
      </c>
      <c s="34" t="s">
        <v>2237</v>
      </c>
      <c s="35" t="s">
        <v>51</v>
      </c>
      <c s="6" t="s">
        <v>2238</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2239</v>
      </c>
    </row>
    <row r="143" spans="1:5" ht="12.75">
      <c r="A143" t="s">
        <v>57</v>
      </c>
      <c r="E143" s="39" t="s">
        <v>401</v>
      </c>
    </row>
    <row r="144" spans="1:16" ht="25.5">
      <c r="A144" t="s">
        <v>49</v>
      </c>
      <c s="34" t="s">
        <v>130</v>
      </c>
      <c s="34" t="s">
        <v>2240</v>
      </c>
      <c s="35" t="s">
        <v>51</v>
      </c>
      <c s="6" t="s">
        <v>2241</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2242</v>
      </c>
    </row>
    <row r="147" spans="1:5" ht="12.75">
      <c r="A147" t="s">
        <v>57</v>
      </c>
      <c r="E147" s="39" t="s">
        <v>401</v>
      </c>
    </row>
    <row r="148" spans="1:16" ht="38.25">
      <c r="A148" t="s">
        <v>49</v>
      </c>
      <c s="34" t="s">
        <v>134</v>
      </c>
      <c s="34" t="s">
        <v>2243</v>
      </c>
      <c s="35" t="s">
        <v>51</v>
      </c>
      <c s="6" t="s">
        <v>2244</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2245</v>
      </c>
    </row>
    <row r="151" spans="1:5" ht="12.75">
      <c r="A151" t="s">
        <v>57</v>
      </c>
      <c r="E151" s="39" t="s">
        <v>401</v>
      </c>
    </row>
    <row r="152" spans="1:16" ht="25.5">
      <c r="A152" t="s">
        <v>49</v>
      </c>
      <c s="34" t="s">
        <v>138</v>
      </c>
      <c s="34" t="s">
        <v>2147</v>
      </c>
      <c s="35" t="s">
        <v>51</v>
      </c>
      <c s="6" t="s">
        <v>2148</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2246</v>
      </c>
    </row>
    <row r="155" spans="1:5" ht="12.75">
      <c r="A155" t="s">
        <v>57</v>
      </c>
      <c r="E155" s="39" t="s">
        <v>401</v>
      </c>
    </row>
    <row r="156" spans="1:16" ht="25.5">
      <c r="A156" t="s">
        <v>49</v>
      </c>
      <c s="34" t="s">
        <v>141</v>
      </c>
      <c s="34" t="s">
        <v>583</v>
      </c>
      <c s="35" t="s">
        <v>51</v>
      </c>
      <c s="6" t="s">
        <v>584</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401</v>
      </c>
    </row>
    <row r="160" spans="1:16" ht="25.5">
      <c r="A160" t="s">
        <v>49</v>
      </c>
      <c s="34" t="s">
        <v>146</v>
      </c>
      <c s="34" t="s">
        <v>940</v>
      </c>
      <c s="35" t="s">
        <v>51</v>
      </c>
      <c s="6" t="s">
        <v>941</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401</v>
      </c>
    </row>
    <row r="164" spans="1:16" ht="25.5">
      <c r="A164" t="s">
        <v>49</v>
      </c>
      <c s="34" t="s">
        <v>151</v>
      </c>
      <c s="34" t="s">
        <v>2247</v>
      </c>
      <c s="35" t="s">
        <v>51</v>
      </c>
      <c s="6" t="s">
        <v>2248</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2249</v>
      </c>
    </row>
    <row r="167" spans="1:5" ht="12.75">
      <c r="A167" t="s">
        <v>57</v>
      </c>
      <c r="E167" s="39" t="s">
        <v>401</v>
      </c>
    </row>
    <row r="168" spans="1:16" ht="12.75">
      <c r="A168" t="s">
        <v>49</v>
      </c>
      <c s="34" t="s">
        <v>154</v>
      </c>
      <c s="34" t="s">
        <v>2250</v>
      </c>
      <c s="35" t="s">
        <v>51</v>
      </c>
      <c s="6" t="s">
        <v>2251</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2252</v>
      </c>
    </row>
    <row r="171" spans="1:5" ht="12.75">
      <c r="A171" t="s">
        <v>57</v>
      </c>
      <c r="E171" s="39" t="s">
        <v>401</v>
      </c>
    </row>
    <row r="172" spans="1:16" ht="12.75">
      <c r="A172" t="s">
        <v>49</v>
      </c>
      <c s="34" t="s">
        <v>157</v>
      </c>
      <c s="34" t="s">
        <v>2253</v>
      </c>
      <c s="35" t="s">
        <v>51</v>
      </c>
      <c s="6" t="s">
        <v>2254</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2255</v>
      </c>
    </row>
    <row r="175" spans="1:5" ht="12.75">
      <c r="A175" t="s">
        <v>57</v>
      </c>
      <c r="E175" s="39" t="s">
        <v>401</v>
      </c>
    </row>
    <row r="176" spans="1:16" ht="12.75">
      <c r="A176" t="s">
        <v>49</v>
      </c>
      <c s="34" t="s">
        <v>161</v>
      </c>
      <c s="34" t="s">
        <v>2256</v>
      </c>
      <c s="35" t="s">
        <v>51</v>
      </c>
      <c s="6" t="s">
        <v>2257</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2258</v>
      </c>
    </row>
    <row r="179" spans="1:5" ht="12.75">
      <c r="A179" t="s">
        <v>57</v>
      </c>
      <c r="E179" s="39" t="s">
        <v>401</v>
      </c>
    </row>
    <row r="180" spans="1:16" ht="12.75">
      <c r="A180" t="s">
        <v>49</v>
      </c>
      <c s="34" t="s">
        <v>165</v>
      </c>
      <c s="34" t="s">
        <v>944</v>
      </c>
      <c s="35" t="s">
        <v>51</v>
      </c>
      <c s="6" t="s">
        <v>945</v>
      </c>
      <c s="36" t="s">
        <v>346</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2259</v>
      </c>
    </row>
    <row r="183" spans="1:5" ht="12.75">
      <c r="A183" t="s">
        <v>57</v>
      </c>
      <c r="E183" s="39" t="s">
        <v>401</v>
      </c>
    </row>
    <row r="184" spans="1:16" ht="12.75">
      <c r="A184" t="s">
        <v>49</v>
      </c>
      <c s="34" t="s">
        <v>169</v>
      </c>
      <c s="34" t="s">
        <v>948</v>
      </c>
      <c s="35" t="s">
        <v>51</v>
      </c>
      <c s="6" t="s">
        <v>949</v>
      </c>
      <c s="36" t="s">
        <v>346</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2260</v>
      </c>
    </row>
    <row r="187" spans="1:5" ht="12.75">
      <c r="A187" t="s">
        <v>57</v>
      </c>
      <c r="E187" s="39" t="s">
        <v>401</v>
      </c>
    </row>
    <row r="188" spans="1:16" ht="12.75">
      <c r="A188" t="s">
        <v>49</v>
      </c>
      <c s="34" t="s">
        <v>172</v>
      </c>
      <c s="34" t="s">
        <v>2261</v>
      </c>
      <c s="35" t="s">
        <v>51</v>
      </c>
      <c s="6" t="s">
        <v>2262</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2263</v>
      </c>
    </row>
    <row r="191" spans="1:5" ht="12.75">
      <c r="A191" t="s">
        <v>57</v>
      </c>
      <c r="E191" s="39" t="s">
        <v>401</v>
      </c>
    </row>
    <row r="192" spans="1:16" ht="12.75">
      <c r="A192" t="s">
        <v>49</v>
      </c>
      <c s="34" t="s">
        <v>176</v>
      </c>
      <c s="34" t="s">
        <v>2264</v>
      </c>
      <c s="35" t="s">
        <v>51</v>
      </c>
      <c s="6" t="s">
        <v>2265</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401</v>
      </c>
    </row>
    <row r="196" spans="1:16" ht="12.75">
      <c r="A196" t="s">
        <v>49</v>
      </c>
      <c s="34" t="s">
        <v>180</v>
      </c>
      <c s="34" t="s">
        <v>2266</v>
      </c>
      <c s="35" t="s">
        <v>51</v>
      </c>
      <c s="6" t="s">
        <v>2267</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2268</v>
      </c>
    </row>
    <row r="199" spans="1:5" ht="12.75">
      <c r="A199" t="s">
        <v>57</v>
      </c>
      <c r="E199" s="39" t="s">
        <v>401</v>
      </c>
    </row>
    <row r="200" spans="1:16" ht="12.75">
      <c r="A200" t="s">
        <v>49</v>
      </c>
      <c s="34" t="s">
        <v>183</v>
      </c>
      <c s="34" t="s">
        <v>2269</v>
      </c>
      <c s="35" t="s">
        <v>51</v>
      </c>
      <c s="6" t="s">
        <v>2270</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2271</v>
      </c>
    </row>
    <row r="203" spans="1:5" ht="12.75">
      <c r="A203" t="s">
        <v>57</v>
      </c>
      <c r="E203" s="39" t="s">
        <v>401</v>
      </c>
    </row>
    <row r="204" spans="1:16" ht="12.75">
      <c r="A204" t="s">
        <v>49</v>
      </c>
      <c s="34" t="s">
        <v>186</v>
      </c>
      <c s="34" t="s">
        <v>382</v>
      </c>
      <c s="35" t="s">
        <v>51</v>
      </c>
      <c s="6" t="s">
        <v>383</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2272</v>
      </c>
    </row>
    <row r="207" spans="1:5" ht="12.75">
      <c r="A207" t="s">
        <v>57</v>
      </c>
      <c r="E207"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2161</v>
      </c>
      <c s="41">
        <f>Rekapitulace!C38</f>
      </c>
      <c s="20" t="s">
        <v>0</v>
      </c>
      <c t="s">
        <v>23</v>
      </c>
      <c t="s">
        <v>27</v>
      </c>
    </row>
    <row r="4" spans="1:16" ht="32" customHeight="1">
      <c r="A4" s="24" t="s">
        <v>20</v>
      </c>
      <c s="25" t="s">
        <v>28</v>
      </c>
      <c s="27" t="s">
        <v>2161</v>
      </c>
      <c r="E4" s="26" t="s">
        <v>2162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2275</v>
      </c>
      <c r="E8" s="30" t="s">
        <v>2274</v>
      </c>
      <c r="J8" s="29">
        <f>0+J9+J18+J39</f>
      </c>
      <c s="29">
        <f>0+K9+K18+K39</f>
      </c>
      <c s="29">
        <f>0+L9+L18+L39</f>
      </c>
      <c s="29">
        <f>0+M9+M18+M39</f>
      </c>
    </row>
    <row r="9" spans="1:13" ht="12.75">
      <c r="A9" t="s">
        <v>46</v>
      </c>
      <c r="C9" s="31" t="s">
        <v>371</v>
      </c>
      <c r="E9" s="33" t="s">
        <v>2115</v>
      </c>
      <c r="J9" s="32">
        <f>0</f>
      </c>
      <c s="32">
        <f>0</f>
      </c>
      <c s="32">
        <f>0+L10+L14</f>
      </c>
      <c s="32">
        <f>0+M10+M14</f>
      </c>
    </row>
    <row r="10" spans="1:16" ht="25.5">
      <c r="A10" t="s">
        <v>49</v>
      </c>
      <c s="34" t="s">
        <v>93</v>
      </c>
      <c s="34" t="s">
        <v>1455</v>
      </c>
      <c s="35" t="s">
        <v>51</v>
      </c>
      <c s="6" t="s">
        <v>2166</v>
      </c>
      <c s="36" t="s">
        <v>53</v>
      </c>
      <c s="37">
        <v>9.072</v>
      </c>
      <c s="36">
        <v>0</v>
      </c>
      <c s="36">
        <f>ROUND(G10*H10,6)</f>
      </c>
      <c r="L10" s="38">
        <v>0</v>
      </c>
      <c s="32">
        <f>ROUND(ROUND(L10,2)*ROUND(G10,3),2)</f>
      </c>
      <c s="36" t="s">
        <v>439</v>
      </c>
      <c>
        <f>(M10*21)/100</f>
      </c>
      <c t="s">
        <v>27</v>
      </c>
    </row>
    <row r="11" spans="1:5" ht="12.75">
      <c r="A11" s="35" t="s">
        <v>55</v>
      </c>
      <c r="E11" s="39" t="s">
        <v>51</v>
      </c>
    </row>
    <row r="12" spans="1:5" ht="12.75">
      <c r="A12" s="35" t="s">
        <v>56</v>
      </c>
      <c r="E12" s="40" t="s">
        <v>2276</v>
      </c>
    </row>
    <row r="13" spans="1:5" ht="153">
      <c r="A13" t="s">
        <v>57</v>
      </c>
      <c r="E13" s="39" t="s">
        <v>2118</v>
      </c>
    </row>
    <row r="14" spans="1:16" ht="25.5">
      <c r="A14" t="s">
        <v>49</v>
      </c>
      <c s="34" t="s">
        <v>97</v>
      </c>
      <c s="34" t="s">
        <v>2171</v>
      </c>
      <c s="35" t="s">
        <v>51</v>
      </c>
      <c s="6" t="s">
        <v>2172</v>
      </c>
      <c s="36" t="s">
        <v>53</v>
      </c>
      <c s="37">
        <v>0.1</v>
      </c>
      <c s="36">
        <v>0</v>
      </c>
      <c s="36">
        <f>ROUND(G14*H14,6)</f>
      </c>
      <c r="L14" s="38">
        <v>0</v>
      </c>
      <c s="32">
        <f>ROUND(ROUND(L14,2)*ROUND(G14,3),2)</f>
      </c>
      <c s="36" t="s">
        <v>439</v>
      </c>
      <c>
        <f>(M14*21)/100</f>
      </c>
      <c t="s">
        <v>27</v>
      </c>
    </row>
    <row r="15" spans="1:5" ht="12.75">
      <c r="A15" s="35" t="s">
        <v>55</v>
      </c>
      <c r="E15" s="39" t="s">
        <v>51</v>
      </c>
    </row>
    <row r="16" spans="1:5" ht="12.75">
      <c r="A16" s="35" t="s">
        <v>56</v>
      </c>
      <c r="E16" s="40" t="s">
        <v>2277</v>
      </c>
    </row>
    <row r="17" spans="1:5" ht="153">
      <c r="A17" t="s">
        <v>57</v>
      </c>
      <c r="E17" s="39" t="s">
        <v>2118</v>
      </c>
    </row>
    <row r="18" spans="1:13" ht="12.75">
      <c r="A18" t="s">
        <v>46</v>
      </c>
      <c r="C18" s="31" t="s">
        <v>47</v>
      </c>
      <c r="E18" s="33" t="s">
        <v>435</v>
      </c>
      <c r="J18" s="32">
        <f>0</f>
      </c>
      <c s="32">
        <f>0</f>
      </c>
      <c s="32">
        <f>0+L19+L23+L27+L31+L35</f>
      </c>
      <c s="32">
        <f>0+M19+M23+M27+M31+M35</f>
      </c>
    </row>
    <row r="19" spans="1:16" ht="12.75">
      <c r="A19" t="s">
        <v>49</v>
      </c>
      <c s="34" t="s">
        <v>72</v>
      </c>
      <c s="34" t="s">
        <v>442</v>
      </c>
      <c s="35" t="s">
        <v>51</v>
      </c>
      <c s="6" t="s">
        <v>443</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2278</v>
      </c>
    </row>
    <row r="22" spans="1:5" ht="12.75">
      <c r="A22" t="s">
        <v>57</v>
      </c>
      <c r="E22" s="39" t="s">
        <v>401</v>
      </c>
    </row>
    <row r="23" spans="1:16" ht="12.75">
      <c r="A23" t="s">
        <v>49</v>
      </c>
      <c s="34" t="s">
        <v>76</v>
      </c>
      <c s="34" t="s">
        <v>445</v>
      </c>
      <c s="35" t="s">
        <v>51</v>
      </c>
      <c s="6" t="s">
        <v>446</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2279</v>
      </c>
    </row>
    <row r="26" spans="1:5" ht="12.75">
      <c r="A26" t="s">
        <v>57</v>
      </c>
      <c r="E26" s="39" t="s">
        <v>401</v>
      </c>
    </row>
    <row r="27" spans="1:16" ht="12.75">
      <c r="A27" t="s">
        <v>49</v>
      </c>
      <c s="34" t="s">
        <v>81</v>
      </c>
      <c s="34" t="s">
        <v>1476</v>
      </c>
      <c s="35" t="s">
        <v>51</v>
      </c>
      <c s="6" t="s">
        <v>1477</v>
      </c>
      <c s="36" t="s">
        <v>104</v>
      </c>
      <c s="37">
        <v>5.04</v>
      </c>
      <c s="36">
        <v>0</v>
      </c>
      <c s="36">
        <f>ROUND(G27*H27,6)</f>
      </c>
      <c r="L27" s="38">
        <v>0</v>
      </c>
      <c s="32">
        <f>ROUND(ROUND(L27,2)*ROUND(G27,3),2)</f>
      </c>
      <c s="36" t="s">
        <v>54</v>
      </c>
      <c>
        <f>(M27*21)/100</f>
      </c>
      <c t="s">
        <v>27</v>
      </c>
    </row>
    <row r="28" spans="1:5" ht="12.75">
      <c r="A28" s="35" t="s">
        <v>55</v>
      </c>
      <c r="E28" s="39" t="s">
        <v>2123</v>
      </c>
    </row>
    <row r="29" spans="1:5" ht="12.75">
      <c r="A29" s="35" t="s">
        <v>56</v>
      </c>
      <c r="E29" s="40" t="s">
        <v>2280</v>
      </c>
    </row>
    <row r="30" spans="1:5" ht="12.75">
      <c r="A30" t="s">
        <v>57</v>
      </c>
      <c r="E30" s="39" t="s">
        <v>401</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2281</v>
      </c>
    </row>
    <row r="34" spans="1:5" ht="12.75">
      <c r="A34" t="s">
        <v>57</v>
      </c>
      <c r="E34" s="39" t="s">
        <v>401</v>
      </c>
    </row>
    <row r="35" spans="1:16" ht="12.75">
      <c r="A35" t="s">
        <v>49</v>
      </c>
      <c s="34" t="s">
        <v>90</v>
      </c>
      <c s="34" t="s">
        <v>2282</v>
      </c>
      <c s="35" t="s">
        <v>51</v>
      </c>
      <c s="6" t="s">
        <v>2283</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2284</v>
      </c>
    </row>
    <row r="38" spans="1:5" ht="12.75">
      <c r="A38" t="s">
        <v>57</v>
      </c>
      <c r="E38" s="39" t="s">
        <v>401</v>
      </c>
    </row>
    <row r="39" spans="1:13" ht="12.75">
      <c r="A39" t="s">
        <v>46</v>
      </c>
      <c r="C39" s="31" t="s">
        <v>335</v>
      </c>
      <c r="E39" s="33" t="s">
        <v>936</v>
      </c>
      <c r="J39" s="32">
        <f>0</f>
      </c>
      <c s="32">
        <f>0</f>
      </c>
      <c s="32">
        <f>0+L40+L44+L48+L52+L56+L60</f>
      </c>
      <c s="32">
        <f>0+M40+M44+M48+M52+M56+M60</f>
      </c>
    </row>
    <row r="40" spans="1:16" ht="25.5">
      <c r="A40" t="s">
        <v>49</v>
      </c>
      <c s="34" t="s">
        <v>47</v>
      </c>
      <c s="34" t="s">
        <v>2285</v>
      </c>
      <c s="35" t="s">
        <v>51</v>
      </c>
      <c s="6" t="s">
        <v>2286</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2287</v>
      </c>
    </row>
    <row r="43" spans="1:5" ht="12.75">
      <c r="A43" t="s">
        <v>57</v>
      </c>
      <c r="E43" s="39" t="s">
        <v>401</v>
      </c>
    </row>
    <row r="44" spans="1:16" ht="25.5">
      <c r="A44" t="s">
        <v>49</v>
      </c>
      <c s="34" t="s">
        <v>27</v>
      </c>
      <c s="34" t="s">
        <v>2288</v>
      </c>
      <c s="35" t="s">
        <v>51</v>
      </c>
      <c s="6" t="s">
        <v>2289</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2290</v>
      </c>
    </row>
    <row r="47" spans="1:5" ht="12.75">
      <c r="A47" t="s">
        <v>57</v>
      </c>
      <c r="E47" s="39" t="s">
        <v>401</v>
      </c>
    </row>
    <row r="48" spans="1:16" ht="25.5">
      <c r="A48" t="s">
        <v>49</v>
      </c>
      <c s="34" t="s">
        <v>26</v>
      </c>
      <c s="34" t="s">
        <v>2291</v>
      </c>
      <c s="35" t="s">
        <v>51</v>
      </c>
      <c s="6" t="s">
        <v>2292</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2290</v>
      </c>
    </row>
    <row r="51" spans="1:5" ht="12.75">
      <c r="A51" t="s">
        <v>57</v>
      </c>
      <c r="E51" s="39" t="s">
        <v>401</v>
      </c>
    </row>
    <row r="52" spans="1:16" ht="12.75">
      <c r="A52" t="s">
        <v>49</v>
      </c>
      <c s="34" t="s">
        <v>63</v>
      </c>
      <c s="34" t="s">
        <v>2158</v>
      </c>
      <c s="35" t="s">
        <v>51</v>
      </c>
      <c s="6" t="s">
        <v>2159</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2293</v>
      </c>
    </row>
    <row r="55" spans="1:5" ht="12.75">
      <c r="A55" t="s">
        <v>57</v>
      </c>
      <c r="E55" s="39" t="s">
        <v>401</v>
      </c>
    </row>
    <row r="56" spans="1:16" ht="12.75">
      <c r="A56" t="s">
        <v>49</v>
      </c>
      <c s="34" t="s">
        <v>66</v>
      </c>
      <c s="34" t="s">
        <v>2294</v>
      </c>
      <c s="35" t="s">
        <v>51</v>
      </c>
      <c s="6" t="s">
        <v>2295</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2296</v>
      </c>
    </row>
    <row r="59" spans="1:5" ht="12.75">
      <c r="A59" t="s">
        <v>57</v>
      </c>
      <c r="E59" s="39" t="s">
        <v>401</v>
      </c>
    </row>
    <row r="60" spans="1:16" ht="25.5">
      <c r="A60" t="s">
        <v>49</v>
      </c>
      <c s="34" t="s">
        <v>69</v>
      </c>
      <c s="34" t="s">
        <v>2297</v>
      </c>
      <c s="35" t="s">
        <v>51</v>
      </c>
      <c s="6" t="s">
        <v>2298</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2161</v>
      </c>
      <c s="41">
        <f>Rekapitulace!C38</f>
      </c>
      <c s="20" t="s">
        <v>0</v>
      </c>
      <c t="s">
        <v>23</v>
      </c>
      <c t="s">
        <v>27</v>
      </c>
    </row>
    <row r="4" spans="1:16" ht="32" customHeight="1">
      <c r="A4" s="24" t="s">
        <v>20</v>
      </c>
      <c s="25" t="s">
        <v>28</v>
      </c>
      <c s="27" t="s">
        <v>2161</v>
      </c>
      <c r="E4" s="26" t="s">
        <v>2162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2301</v>
      </c>
      <c r="E8" s="30" t="s">
        <v>2300</v>
      </c>
      <c r="J8" s="29">
        <f>0+J9+J18+J47</f>
      </c>
      <c s="29">
        <f>0+K9+K18+K47</f>
      </c>
      <c s="29">
        <f>0+L9+L18+L47</f>
      </c>
      <c s="29">
        <f>0+M9+M18+M47</f>
      </c>
    </row>
    <row r="9" spans="1:13" ht="12.75">
      <c r="A9" t="s">
        <v>46</v>
      </c>
      <c r="C9" s="31" t="s">
        <v>371</v>
      </c>
      <c r="E9" s="33" t="s">
        <v>2115</v>
      </c>
      <c r="J9" s="32">
        <f>0</f>
      </c>
      <c s="32">
        <f>0</f>
      </c>
      <c s="32">
        <f>0+L10+L14</f>
      </c>
      <c s="32">
        <f>0+M10+M14</f>
      </c>
    </row>
    <row r="10" spans="1:16" ht="25.5">
      <c r="A10" t="s">
        <v>49</v>
      </c>
      <c s="34" t="s">
        <v>112</v>
      </c>
      <c s="34" t="s">
        <v>1455</v>
      </c>
      <c s="35" t="s">
        <v>51</v>
      </c>
      <c s="6" t="s">
        <v>2116</v>
      </c>
      <c s="36" t="s">
        <v>53</v>
      </c>
      <c s="37">
        <v>1.89</v>
      </c>
      <c s="36">
        <v>0</v>
      </c>
      <c s="36">
        <f>ROUND(G10*H10,6)</f>
      </c>
      <c r="L10" s="38">
        <v>0</v>
      </c>
      <c s="32">
        <f>ROUND(ROUND(L10,2)*ROUND(G10,3),2)</f>
      </c>
      <c s="36" t="s">
        <v>439</v>
      </c>
      <c>
        <f>(M10*21)/100</f>
      </c>
      <c t="s">
        <v>27</v>
      </c>
    </row>
    <row r="11" spans="1:5" ht="12.75">
      <c r="A11" s="35" t="s">
        <v>55</v>
      </c>
      <c r="E11" s="39" t="s">
        <v>51</v>
      </c>
    </row>
    <row r="12" spans="1:5" ht="12.75">
      <c r="A12" s="35" t="s">
        <v>56</v>
      </c>
      <c r="E12" s="40" t="s">
        <v>2302</v>
      </c>
    </row>
    <row r="13" spans="1:5" ht="153">
      <c r="A13" t="s">
        <v>57</v>
      </c>
      <c r="E13" s="39" t="s">
        <v>2118</v>
      </c>
    </row>
    <row r="14" spans="1:16" ht="25.5">
      <c r="A14" t="s">
        <v>49</v>
      </c>
      <c s="34" t="s">
        <v>116</v>
      </c>
      <c s="34" t="s">
        <v>64</v>
      </c>
      <c s="35" t="s">
        <v>51</v>
      </c>
      <c s="6" t="s">
        <v>65</v>
      </c>
      <c s="36" t="s">
        <v>53</v>
      </c>
      <c s="37">
        <v>0.1</v>
      </c>
      <c s="36">
        <v>0</v>
      </c>
      <c s="36">
        <f>ROUND(G14*H14,6)</f>
      </c>
      <c r="L14" s="38">
        <v>0</v>
      </c>
      <c s="32">
        <f>ROUND(ROUND(L14,2)*ROUND(G14,3),2)</f>
      </c>
      <c s="36" t="s">
        <v>439</v>
      </c>
      <c>
        <f>(M14*21)/100</f>
      </c>
      <c t="s">
        <v>27</v>
      </c>
    </row>
    <row r="15" spans="1:5" ht="12.75">
      <c r="A15" s="35" t="s">
        <v>55</v>
      </c>
      <c r="E15" s="39" t="s">
        <v>51</v>
      </c>
    </row>
    <row r="16" spans="1:5" ht="12.75">
      <c r="A16" s="35" t="s">
        <v>56</v>
      </c>
      <c r="E16" s="40" t="s">
        <v>2120</v>
      </c>
    </row>
    <row r="17" spans="1:5" ht="153">
      <c r="A17" t="s">
        <v>57</v>
      </c>
      <c r="E17" s="39" t="s">
        <v>2118</v>
      </c>
    </row>
    <row r="18" spans="1:13" ht="12.75">
      <c r="A18" t="s">
        <v>46</v>
      </c>
      <c r="C18" s="31" t="s">
        <v>130</v>
      </c>
      <c r="E18" s="33" t="s">
        <v>435</v>
      </c>
      <c r="J18" s="32">
        <f>0</f>
      </c>
      <c s="32">
        <f>0</f>
      </c>
      <c s="32">
        <f>0+L19+L23+L27+L31+L35+L39+L43</f>
      </c>
      <c s="32">
        <f>0+M19+M23+M27+M31+M35+M39+M43</f>
      </c>
    </row>
    <row r="19" spans="1:16" ht="12.75">
      <c r="A19" t="s">
        <v>49</v>
      </c>
      <c s="34" t="s">
        <v>85</v>
      </c>
      <c s="34" t="s">
        <v>442</v>
      </c>
      <c s="35" t="s">
        <v>51</v>
      </c>
      <c s="6" t="s">
        <v>443</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2303</v>
      </c>
    </row>
    <row r="22" spans="1:5" ht="12.75">
      <c r="A22" t="s">
        <v>57</v>
      </c>
      <c r="E22" s="39" t="s">
        <v>401</v>
      </c>
    </row>
    <row r="23" spans="1:16" ht="12.75">
      <c r="A23" t="s">
        <v>49</v>
      </c>
      <c s="34" t="s">
        <v>90</v>
      </c>
      <c s="34" t="s">
        <v>445</v>
      </c>
      <c s="35" t="s">
        <v>51</v>
      </c>
      <c s="6" t="s">
        <v>446</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2304</v>
      </c>
    </row>
    <row r="26" spans="1:5" ht="12.75">
      <c r="A26" t="s">
        <v>57</v>
      </c>
      <c r="E26" s="39" t="s">
        <v>401</v>
      </c>
    </row>
    <row r="27" spans="1:16" ht="12.75">
      <c r="A27" t="s">
        <v>49</v>
      </c>
      <c s="34" t="s">
        <v>93</v>
      </c>
      <c s="34" t="s">
        <v>1476</v>
      </c>
      <c s="35" t="s">
        <v>51</v>
      </c>
      <c s="6" t="s">
        <v>1477</v>
      </c>
      <c s="36" t="s">
        <v>104</v>
      </c>
      <c s="37">
        <v>1.735</v>
      </c>
      <c s="36">
        <v>0</v>
      </c>
      <c s="36">
        <f>ROUND(G27*H27,6)</f>
      </c>
      <c r="L27" s="38">
        <v>0</v>
      </c>
      <c s="32">
        <f>ROUND(ROUND(L27,2)*ROUND(G27,3),2)</f>
      </c>
      <c s="36" t="s">
        <v>54</v>
      </c>
      <c>
        <f>(M27*21)/100</f>
      </c>
      <c t="s">
        <v>27</v>
      </c>
    </row>
    <row r="28" spans="1:5" ht="12.75">
      <c r="A28" s="35" t="s">
        <v>55</v>
      </c>
      <c r="E28" s="39" t="s">
        <v>2123</v>
      </c>
    </row>
    <row r="29" spans="1:5" ht="12.75">
      <c r="A29" s="35" t="s">
        <v>56</v>
      </c>
      <c r="E29" s="40" t="s">
        <v>2305</v>
      </c>
    </row>
    <row r="30" spans="1:5" ht="12.75">
      <c r="A30" t="s">
        <v>57</v>
      </c>
      <c r="E30" s="39" t="s">
        <v>401</v>
      </c>
    </row>
    <row r="31" spans="1:16" ht="12.75">
      <c r="A31" t="s">
        <v>49</v>
      </c>
      <c s="34" t="s">
        <v>97</v>
      </c>
      <c s="34" t="s">
        <v>447</v>
      </c>
      <c s="35" t="s">
        <v>51</v>
      </c>
      <c s="6" t="s">
        <v>448</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2126</v>
      </c>
    </row>
    <row r="34" spans="1:5" ht="12.75">
      <c r="A34" t="s">
        <v>57</v>
      </c>
      <c r="E34" s="39" t="s">
        <v>401</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2306</v>
      </c>
    </row>
    <row r="38" spans="1:5" ht="12.75">
      <c r="A38" t="s">
        <v>57</v>
      </c>
      <c r="E38" s="39" t="s">
        <v>401</v>
      </c>
    </row>
    <row r="39" spans="1:16" ht="12.75">
      <c r="A39" t="s">
        <v>49</v>
      </c>
      <c s="34" t="s">
        <v>106</v>
      </c>
      <c s="34" t="s">
        <v>2131</v>
      </c>
      <c s="35" t="s">
        <v>51</v>
      </c>
      <c s="6" t="s">
        <v>2132</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2307</v>
      </c>
    </row>
    <row r="42" spans="1:5" ht="12.75">
      <c r="A42" t="s">
        <v>57</v>
      </c>
      <c r="E42" s="39" t="s">
        <v>401</v>
      </c>
    </row>
    <row r="43" spans="1:16" ht="12.75">
      <c r="A43" t="s">
        <v>49</v>
      </c>
      <c s="34" t="s">
        <v>109</v>
      </c>
      <c s="34" t="s">
        <v>382</v>
      </c>
      <c s="35" t="s">
        <v>51</v>
      </c>
      <c s="6" t="s">
        <v>383</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2308</v>
      </c>
    </row>
    <row r="46" spans="1:5" ht="12.75">
      <c r="A46" t="s">
        <v>57</v>
      </c>
      <c r="E46" s="39" t="s">
        <v>401</v>
      </c>
    </row>
    <row r="47" spans="1:13" ht="12.75">
      <c r="A47" t="s">
        <v>46</v>
      </c>
      <c r="C47" s="31" t="s">
        <v>335</v>
      </c>
      <c r="E47" s="33" t="s">
        <v>936</v>
      </c>
      <c r="J47" s="32">
        <f>0</f>
      </c>
      <c s="32">
        <f>0</f>
      </c>
      <c s="32">
        <f>0+L48+L52+L56+L60+L64+L68+L72+L76+L80</f>
      </c>
      <c s="32">
        <f>0+M48+M52+M56+M60+M64+M68+M72+M76+M80</f>
      </c>
    </row>
    <row r="48" spans="1:16" ht="12.75">
      <c r="A48" t="s">
        <v>49</v>
      </c>
      <c s="34" t="s">
        <v>47</v>
      </c>
      <c s="34" t="s">
        <v>2309</v>
      </c>
      <c s="35" t="s">
        <v>51</v>
      </c>
      <c s="6" t="s">
        <v>2310</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2311</v>
      </c>
    </row>
    <row r="51" spans="1:5" ht="12.75">
      <c r="A51" t="s">
        <v>57</v>
      </c>
      <c r="E51" s="39" t="s">
        <v>401</v>
      </c>
    </row>
    <row r="52" spans="1:16" ht="25.5">
      <c r="A52" t="s">
        <v>49</v>
      </c>
      <c s="34" t="s">
        <v>27</v>
      </c>
      <c s="34" t="s">
        <v>2312</v>
      </c>
      <c s="35" t="s">
        <v>51</v>
      </c>
      <c s="6" t="s">
        <v>2313</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2314</v>
      </c>
    </row>
    <row r="55" spans="1:5" ht="12.75">
      <c r="A55" t="s">
        <v>57</v>
      </c>
      <c r="E55" s="39" t="s">
        <v>401</v>
      </c>
    </row>
    <row r="56" spans="1:16" ht="12.75">
      <c r="A56" t="s">
        <v>49</v>
      </c>
      <c s="34" t="s">
        <v>26</v>
      </c>
      <c s="34" t="s">
        <v>2154</v>
      </c>
      <c s="35" t="s">
        <v>51</v>
      </c>
      <c s="6" t="s">
        <v>2155</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2149</v>
      </c>
    </row>
    <row r="59" spans="1:5" ht="12.75">
      <c r="A59" t="s">
        <v>57</v>
      </c>
      <c r="E59" s="39" t="s">
        <v>401</v>
      </c>
    </row>
    <row r="60" spans="1:16" ht="25.5">
      <c r="A60" t="s">
        <v>49</v>
      </c>
      <c s="34" t="s">
        <v>63</v>
      </c>
      <c s="34" t="s">
        <v>2297</v>
      </c>
      <c s="35" t="s">
        <v>51</v>
      </c>
      <c s="6" t="s">
        <v>2298</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401</v>
      </c>
    </row>
    <row r="64" spans="1:16" ht="12.75">
      <c r="A64" t="s">
        <v>49</v>
      </c>
      <c s="34" t="s">
        <v>66</v>
      </c>
      <c s="34" t="s">
        <v>944</v>
      </c>
      <c s="35" t="s">
        <v>51</v>
      </c>
      <c s="6" t="s">
        <v>945</v>
      </c>
      <c s="36" t="s">
        <v>346</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2156</v>
      </c>
    </row>
    <row r="67" spans="1:5" ht="12.75">
      <c r="A67" t="s">
        <v>57</v>
      </c>
      <c r="E67" s="39" t="s">
        <v>401</v>
      </c>
    </row>
    <row r="68" spans="1:16" ht="12.75">
      <c r="A68" t="s">
        <v>49</v>
      </c>
      <c s="34" t="s">
        <v>69</v>
      </c>
      <c s="34" t="s">
        <v>948</v>
      </c>
      <c s="35" t="s">
        <v>51</v>
      </c>
      <c s="6" t="s">
        <v>949</v>
      </c>
      <c s="36" t="s">
        <v>346</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2157</v>
      </c>
    </row>
    <row r="71" spans="1:5" ht="12.75">
      <c r="A71" t="s">
        <v>57</v>
      </c>
      <c r="E71" s="39" t="s">
        <v>401</v>
      </c>
    </row>
    <row r="72" spans="1:16" ht="12.75">
      <c r="A72" t="s">
        <v>49</v>
      </c>
      <c s="34" t="s">
        <v>72</v>
      </c>
      <c s="34" t="s">
        <v>459</v>
      </c>
      <c s="35" t="s">
        <v>51</v>
      </c>
      <c s="6" t="s">
        <v>460</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401</v>
      </c>
    </row>
    <row r="76" spans="1:16" ht="25.5">
      <c r="A76" t="s">
        <v>49</v>
      </c>
      <c s="34" t="s">
        <v>76</v>
      </c>
      <c s="34" t="s">
        <v>940</v>
      </c>
      <c s="35" t="s">
        <v>51</v>
      </c>
      <c s="6" t="s">
        <v>941</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401</v>
      </c>
    </row>
    <row r="80" spans="1:16" ht="12.75">
      <c r="A80" t="s">
        <v>49</v>
      </c>
      <c s="34" t="s">
        <v>81</v>
      </c>
      <c s="34" t="s">
        <v>2158</v>
      </c>
      <c s="35" t="s">
        <v>51</v>
      </c>
      <c s="6" t="s">
        <v>2159</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2160</v>
      </c>
    </row>
    <row r="83" spans="1:5" ht="12.75">
      <c r="A83" t="s">
        <v>57</v>
      </c>
      <c r="E83"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2315</v>
      </c>
      <c s="41">
        <f>Rekapitulace!C42</f>
      </c>
      <c s="20" t="s">
        <v>0</v>
      </c>
      <c t="s">
        <v>23</v>
      </c>
      <c t="s">
        <v>27</v>
      </c>
    </row>
    <row r="4" spans="1:16" ht="32" customHeight="1">
      <c r="A4" s="24" t="s">
        <v>20</v>
      </c>
      <c s="25" t="s">
        <v>28</v>
      </c>
      <c s="27" t="s">
        <v>2315</v>
      </c>
      <c r="E4" s="26" t="s">
        <v>2316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2319</v>
      </c>
      <c r="E8" s="30" t="s">
        <v>2318</v>
      </c>
      <c r="J8" s="29">
        <f>0+J9+J22</f>
      </c>
      <c s="29">
        <f>0+K9+K22</f>
      </c>
      <c s="29">
        <f>0+L9+L22</f>
      </c>
      <c s="29">
        <f>0+M9+M22</f>
      </c>
    </row>
    <row r="9" spans="1:13" ht="12.75">
      <c r="A9" t="s">
        <v>46</v>
      </c>
      <c r="C9" s="31" t="s">
        <v>47</v>
      </c>
      <c r="E9" s="33" t="s">
        <v>2320</v>
      </c>
      <c r="J9" s="32">
        <f>0</f>
      </c>
      <c s="32">
        <f>0</f>
      </c>
      <c s="32">
        <f>0+L10+L14+L18</f>
      </c>
      <c s="32">
        <f>0+M10+M14+M18</f>
      </c>
    </row>
    <row r="10" spans="1:16" ht="12.75">
      <c r="A10" t="s">
        <v>49</v>
      </c>
      <c s="34" t="s">
        <v>47</v>
      </c>
      <c s="34" t="s">
        <v>2321</v>
      </c>
      <c s="35" t="s">
        <v>51</v>
      </c>
      <c s="6" t="s">
        <v>2322</v>
      </c>
      <c s="36" t="s">
        <v>88</v>
      </c>
      <c s="37">
        <v>18</v>
      </c>
      <c s="36">
        <v>0</v>
      </c>
      <c s="36">
        <f>ROUND(G10*H10,6)</f>
      </c>
      <c r="L10" s="38">
        <v>0</v>
      </c>
      <c s="32">
        <f>ROUND(ROUND(L10,2)*ROUND(G10,3),2)</f>
      </c>
      <c s="36" t="s">
        <v>2323</v>
      </c>
      <c>
        <f>(M10*21)/100</f>
      </c>
      <c t="s">
        <v>27</v>
      </c>
    </row>
    <row r="11" spans="1:5" ht="12.75">
      <c r="A11" s="35" t="s">
        <v>55</v>
      </c>
      <c r="E11" s="39" t="s">
        <v>1104</v>
      </c>
    </row>
    <row r="12" spans="1:5" ht="12.75">
      <c r="A12" s="35" t="s">
        <v>56</v>
      </c>
      <c r="E12" s="40" t="s">
        <v>2324</v>
      </c>
    </row>
    <row r="13" spans="1:5" ht="12.75">
      <c r="A13" t="s">
        <v>57</v>
      </c>
      <c r="E13" s="39" t="s">
        <v>2325</v>
      </c>
    </row>
    <row r="14" spans="1:16" ht="12.75">
      <c r="A14" t="s">
        <v>49</v>
      </c>
      <c s="34" t="s">
        <v>27</v>
      </c>
      <c s="34" t="s">
        <v>2326</v>
      </c>
      <c s="35" t="s">
        <v>51</v>
      </c>
      <c s="6" t="s">
        <v>2327</v>
      </c>
      <c s="36" t="s">
        <v>88</v>
      </c>
      <c s="37">
        <v>6</v>
      </c>
      <c s="36">
        <v>0</v>
      </c>
      <c s="36">
        <f>ROUND(G14*H14,6)</f>
      </c>
      <c r="L14" s="38">
        <v>0</v>
      </c>
      <c s="32">
        <f>ROUND(ROUND(L14,2)*ROUND(G14,3),2)</f>
      </c>
      <c s="36" t="s">
        <v>2323</v>
      </c>
      <c>
        <f>(M14*21)/100</f>
      </c>
      <c t="s">
        <v>27</v>
      </c>
    </row>
    <row r="15" spans="1:5" ht="12.75">
      <c r="A15" s="35" t="s">
        <v>55</v>
      </c>
      <c r="E15" s="39" t="s">
        <v>51</v>
      </c>
    </row>
    <row r="16" spans="1:5" ht="12.75">
      <c r="A16" s="35" t="s">
        <v>56</v>
      </c>
      <c r="E16" s="40" t="s">
        <v>51</v>
      </c>
    </row>
    <row r="17" spans="1:5" ht="12.75">
      <c r="A17" t="s">
        <v>57</v>
      </c>
      <c r="E17" s="39" t="s">
        <v>444</v>
      </c>
    </row>
    <row r="18" spans="1:16" ht="12.75">
      <c r="A18" t="s">
        <v>49</v>
      </c>
      <c s="34" t="s">
        <v>26</v>
      </c>
      <c s="34" t="s">
        <v>2328</v>
      </c>
      <c s="35" t="s">
        <v>51</v>
      </c>
      <c s="6" t="s">
        <v>2329</v>
      </c>
      <c s="36" t="s">
        <v>88</v>
      </c>
      <c s="37">
        <v>14</v>
      </c>
      <c s="36">
        <v>0</v>
      </c>
      <c s="36">
        <f>ROUND(G18*H18,6)</f>
      </c>
      <c r="L18" s="38">
        <v>0</v>
      </c>
      <c s="32">
        <f>ROUND(ROUND(L18,2)*ROUND(G18,3),2)</f>
      </c>
      <c s="36" t="s">
        <v>2323</v>
      </c>
      <c>
        <f>(M18*21)/100</f>
      </c>
      <c t="s">
        <v>27</v>
      </c>
    </row>
    <row r="19" spans="1:5" ht="12.75">
      <c r="A19" s="35" t="s">
        <v>55</v>
      </c>
      <c r="E19" s="39" t="s">
        <v>51</v>
      </c>
    </row>
    <row r="20" spans="1:5" ht="12.75">
      <c r="A20" s="35" t="s">
        <v>56</v>
      </c>
      <c r="E20" s="40" t="s">
        <v>51</v>
      </c>
    </row>
    <row r="21" spans="1:5" ht="12.75">
      <c r="A21" t="s">
        <v>57</v>
      </c>
      <c r="E21" s="39" t="s">
        <v>444</v>
      </c>
    </row>
    <row r="22" spans="1:13" ht="12.75">
      <c r="A22" t="s">
        <v>46</v>
      </c>
      <c r="C22" s="31" t="s">
        <v>27</v>
      </c>
      <c r="E22" s="33" t="s">
        <v>2330</v>
      </c>
      <c r="J22" s="32">
        <f>0</f>
      </c>
      <c s="32">
        <f>0</f>
      </c>
      <c s="32">
        <f>0+L23+L27+L31+L35</f>
      </c>
      <c s="32">
        <f>0+M23+M27+M31+M35</f>
      </c>
    </row>
    <row r="23" spans="1:16" ht="12.75">
      <c r="A23" t="s">
        <v>49</v>
      </c>
      <c s="34" t="s">
        <v>63</v>
      </c>
      <c s="34" t="s">
        <v>2079</v>
      </c>
      <c s="35" t="s">
        <v>51</v>
      </c>
      <c s="6" t="s">
        <v>2331</v>
      </c>
      <c s="36" t="s">
        <v>346</v>
      </c>
      <c s="37">
        <v>6</v>
      </c>
      <c s="36">
        <v>0</v>
      </c>
      <c s="36">
        <f>ROUND(G23*H23,6)</f>
      </c>
      <c r="L23" s="38">
        <v>0</v>
      </c>
      <c s="32">
        <f>ROUND(ROUND(L23,2)*ROUND(G23,3),2)</f>
      </c>
      <c s="36" t="s">
        <v>2323</v>
      </c>
      <c>
        <f>(M23*21)/100</f>
      </c>
      <c t="s">
        <v>27</v>
      </c>
    </row>
    <row r="24" spans="1:5" ht="12.75">
      <c r="A24" s="35" t="s">
        <v>55</v>
      </c>
      <c r="E24" s="39" t="s">
        <v>51</v>
      </c>
    </row>
    <row r="25" spans="1:5" ht="12.75">
      <c r="A25" s="35" t="s">
        <v>56</v>
      </c>
      <c r="E25" s="40" t="s">
        <v>51</v>
      </c>
    </row>
    <row r="26" spans="1:5" ht="12.75">
      <c r="A26" t="s">
        <v>57</v>
      </c>
      <c r="E26" s="39" t="s">
        <v>444</v>
      </c>
    </row>
    <row r="27" spans="1:16" ht="12.75">
      <c r="A27" t="s">
        <v>49</v>
      </c>
      <c s="34" t="s">
        <v>66</v>
      </c>
      <c s="34" t="s">
        <v>2068</v>
      </c>
      <c s="35" t="s">
        <v>51</v>
      </c>
      <c s="6" t="s">
        <v>2332</v>
      </c>
      <c s="36" t="s">
        <v>88</v>
      </c>
      <c s="37">
        <v>23</v>
      </c>
      <c s="36">
        <v>0</v>
      </c>
      <c s="36">
        <f>ROUND(G27*H27,6)</f>
      </c>
      <c r="L27" s="38">
        <v>0</v>
      </c>
      <c s="32">
        <f>ROUND(ROUND(L27,2)*ROUND(G27,3),2)</f>
      </c>
      <c s="36" t="s">
        <v>2323</v>
      </c>
      <c>
        <f>(M27*21)/100</f>
      </c>
      <c t="s">
        <v>27</v>
      </c>
    </row>
    <row r="28" spans="1:5" ht="12.75">
      <c r="A28" s="35" t="s">
        <v>55</v>
      </c>
      <c r="E28" s="39" t="s">
        <v>51</v>
      </c>
    </row>
    <row r="29" spans="1:5" ht="12.75">
      <c r="A29" s="35" t="s">
        <v>56</v>
      </c>
      <c r="E29" s="40" t="s">
        <v>51</v>
      </c>
    </row>
    <row r="30" spans="1:5" ht="12.75">
      <c r="A30" t="s">
        <v>57</v>
      </c>
      <c r="E30" s="39" t="s">
        <v>444</v>
      </c>
    </row>
    <row r="31" spans="1:16" ht="12.75">
      <c r="A31" t="s">
        <v>49</v>
      </c>
      <c s="34" t="s">
        <v>69</v>
      </c>
      <c s="34" t="s">
        <v>2075</v>
      </c>
      <c s="35" t="s">
        <v>51</v>
      </c>
      <c s="6" t="s">
        <v>2333</v>
      </c>
      <c s="36" t="s">
        <v>88</v>
      </c>
      <c s="37">
        <v>1</v>
      </c>
      <c s="36">
        <v>0</v>
      </c>
      <c s="36">
        <f>ROUND(G31*H31,6)</f>
      </c>
      <c r="L31" s="38">
        <v>0</v>
      </c>
      <c s="32">
        <f>ROUND(ROUND(L31,2)*ROUND(G31,3),2)</f>
      </c>
      <c s="36" t="s">
        <v>2323</v>
      </c>
      <c>
        <f>(M31*21)/100</f>
      </c>
      <c t="s">
        <v>27</v>
      </c>
    </row>
    <row r="32" spans="1:5" ht="12.75">
      <c r="A32" s="35" t="s">
        <v>55</v>
      </c>
      <c r="E32" s="39" t="s">
        <v>51</v>
      </c>
    </row>
    <row r="33" spans="1:5" ht="12.75">
      <c r="A33" s="35" t="s">
        <v>56</v>
      </c>
      <c r="E33" s="40" t="s">
        <v>51</v>
      </c>
    </row>
    <row r="34" spans="1:5" ht="12.75">
      <c r="A34" t="s">
        <v>57</v>
      </c>
      <c r="E34" s="39" t="s">
        <v>444</v>
      </c>
    </row>
    <row r="35" spans="1:16" ht="12.75">
      <c r="A35" t="s">
        <v>49</v>
      </c>
      <c s="34" t="s">
        <v>72</v>
      </c>
      <c s="34" t="s">
        <v>2082</v>
      </c>
      <c s="35" t="s">
        <v>51</v>
      </c>
      <c s="6" t="s">
        <v>2334</v>
      </c>
      <c s="36" t="s">
        <v>346</v>
      </c>
      <c s="37">
        <v>6</v>
      </c>
      <c s="36">
        <v>0</v>
      </c>
      <c s="36">
        <f>ROUND(G35*H35,6)</f>
      </c>
      <c r="L35" s="38">
        <v>0</v>
      </c>
      <c s="32">
        <f>ROUND(ROUND(L35,2)*ROUND(G35,3),2)</f>
      </c>
      <c s="36" t="s">
        <v>2323</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389</v>
      </c>
      <c r="E8" s="30" t="s">
        <v>388</v>
      </c>
      <c r="J8" s="29">
        <f>0+J9</f>
      </c>
      <c s="29">
        <f>0+K9</f>
      </c>
      <c s="29">
        <f>0+L9</f>
      </c>
      <c s="29">
        <f>0+M9</f>
      </c>
    </row>
    <row r="9" spans="1:13" ht="12.75">
      <c r="A9" t="s">
        <v>46</v>
      </c>
      <c r="C9" s="31" t="s">
        <v>47</v>
      </c>
      <c r="E9" s="33" t="s">
        <v>390</v>
      </c>
      <c r="J9" s="32">
        <f>0</f>
      </c>
      <c s="32">
        <f>0</f>
      </c>
      <c s="32">
        <f>0+L10+L14+L18+L22+L26+L30+L34+L38+L42+L46+L50+L54+L58</f>
      </c>
      <c s="32">
        <f>0+M10+M14+M18+M22+M26+M30+M34+M38+M42+M46+M50+M54+M58</f>
      </c>
    </row>
    <row r="10" spans="1:16" ht="12.75">
      <c r="A10" t="s">
        <v>49</v>
      </c>
      <c s="34" t="s">
        <v>47</v>
      </c>
      <c s="34" t="s">
        <v>391</v>
      </c>
      <c s="35" t="s">
        <v>51</v>
      </c>
      <c s="6" t="s">
        <v>392</v>
      </c>
      <c s="36" t="s">
        <v>88</v>
      </c>
      <c s="37">
        <v>1</v>
      </c>
      <c s="36">
        <v>0</v>
      </c>
      <c s="36">
        <f>ROUND(G10*H10,6)</f>
      </c>
      <c r="L10" s="38">
        <v>0</v>
      </c>
      <c s="32">
        <f>ROUND(ROUND(L10,2)*ROUND(G10,3),2)</f>
      </c>
      <c s="36" t="s">
        <v>393</v>
      </c>
      <c>
        <f>(M10*21)/100</f>
      </c>
      <c t="s">
        <v>27</v>
      </c>
    </row>
    <row r="11" spans="1:5" ht="12.75">
      <c r="A11" s="35" t="s">
        <v>55</v>
      </c>
      <c r="E11" s="39" t="s">
        <v>51</v>
      </c>
    </row>
    <row r="12" spans="1:5" ht="12.75">
      <c r="A12" s="35" t="s">
        <v>56</v>
      </c>
      <c r="E12" s="40" t="s">
        <v>394</v>
      </c>
    </row>
    <row r="13" spans="1:5" ht="114.75">
      <c r="A13" t="s">
        <v>57</v>
      </c>
      <c r="E13" s="39" t="s">
        <v>395</v>
      </c>
    </row>
    <row r="14" spans="1:16" ht="12.75">
      <c r="A14" t="s">
        <v>49</v>
      </c>
      <c s="34" t="s">
        <v>27</v>
      </c>
      <c s="34" t="s">
        <v>396</v>
      </c>
      <c s="35" t="s">
        <v>51</v>
      </c>
      <c s="6" t="s">
        <v>397</v>
      </c>
      <c s="36" t="s">
        <v>88</v>
      </c>
      <c s="37">
        <v>1</v>
      </c>
      <c s="36">
        <v>0</v>
      </c>
      <c s="36">
        <f>ROUND(G14*H14,6)</f>
      </c>
      <c r="L14" s="38">
        <v>0</v>
      </c>
      <c s="32">
        <f>ROUND(ROUND(L14,2)*ROUND(G14,3),2)</f>
      </c>
      <c s="36" t="s">
        <v>393</v>
      </c>
      <c>
        <f>(M14*21)/100</f>
      </c>
      <c t="s">
        <v>27</v>
      </c>
    </row>
    <row r="15" spans="1:5" ht="12.75">
      <c r="A15" s="35" t="s">
        <v>55</v>
      </c>
      <c r="E15" s="39" t="s">
        <v>51</v>
      </c>
    </row>
    <row r="16" spans="1:5" ht="12.75">
      <c r="A16" s="35" t="s">
        <v>56</v>
      </c>
      <c r="E16" s="40" t="s">
        <v>394</v>
      </c>
    </row>
    <row r="17" spans="1:5" ht="127.5">
      <c r="A17" t="s">
        <v>57</v>
      </c>
      <c r="E17" s="39" t="s">
        <v>398</v>
      </c>
    </row>
    <row r="18" spans="1:16" ht="12.75">
      <c r="A18" t="s">
        <v>49</v>
      </c>
      <c s="34" t="s">
        <v>26</v>
      </c>
      <c s="34" t="s">
        <v>399</v>
      </c>
      <c s="35" t="s">
        <v>51</v>
      </c>
      <c s="6" t="s">
        <v>400</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394</v>
      </c>
    </row>
    <row r="21" spans="1:5" ht="12.75">
      <c r="A21" t="s">
        <v>57</v>
      </c>
      <c r="E21" s="39" t="s">
        <v>401</v>
      </c>
    </row>
    <row r="22" spans="1:16" ht="12.75">
      <c r="A22" t="s">
        <v>49</v>
      </c>
      <c s="34" t="s">
        <v>63</v>
      </c>
      <c s="34" t="s">
        <v>402</v>
      </c>
      <c s="35" t="s">
        <v>51</v>
      </c>
      <c s="6" t="s">
        <v>403</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394</v>
      </c>
    </row>
    <row r="25" spans="1:5" ht="12.75">
      <c r="A25" t="s">
        <v>57</v>
      </c>
      <c r="E25" s="39" t="s">
        <v>401</v>
      </c>
    </row>
    <row r="26" spans="1:16" ht="25.5">
      <c r="A26" t="s">
        <v>49</v>
      </c>
      <c s="34" t="s">
        <v>66</v>
      </c>
      <c s="34" t="s">
        <v>404</v>
      </c>
      <c s="35" t="s">
        <v>51</v>
      </c>
      <c s="6" t="s">
        <v>405</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394</v>
      </c>
    </row>
    <row r="29" spans="1:5" ht="12.75">
      <c r="A29" t="s">
        <v>57</v>
      </c>
      <c r="E29" s="39" t="s">
        <v>401</v>
      </c>
    </row>
    <row r="30" spans="1:16" ht="12.75">
      <c r="A30" t="s">
        <v>49</v>
      </c>
      <c s="34" t="s">
        <v>69</v>
      </c>
      <c s="34" t="s">
        <v>406</v>
      </c>
      <c s="35" t="s">
        <v>51</v>
      </c>
      <c s="6" t="s">
        <v>407</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394</v>
      </c>
    </row>
    <row r="33" spans="1:5" ht="12.75">
      <c r="A33" t="s">
        <v>57</v>
      </c>
      <c r="E33" s="39" t="s">
        <v>401</v>
      </c>
    </row>
    <row r="34" spans="1:16" ht="12.75">
      <c r="A34" t="s">
        <v>49</v>
      </c>
      <c s="34" t="s">
        <v>72</v>
      </c>
      <c s="34" t="s">
        <v>408</v>
      </c>
      <c s="35" t="s">
        <v>51</v>
      </c>
      <c s="6" t="s">
        <v>409</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410</v>
      </c>
    </row>
    <row r="37" spans="1:5" ht="12.75">
      <c r="A37" t="s">
        <v>57</v>
      </c>
      <c r="E37" s="39" t="s">
        <v>401</v>
      </c>
    </row>
    <row r="38" spans="1:16" ht="12.75">
      <c r="A38" t="s">
        <v>49</v>
      </c>
      <c s="34" t="s">
        <v>76</v>
      </c>
      <c s="34" t="s">
        <v>411</v>
      </c>
      <c s="35" t="s">
        <v>51</v>
      </c>
      <c s="6" t="s">
        <v>412</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410</v>
      </c>
    </row>
    <row r="41" spans="1:5" ht="12.75">
      <c r="A41" t="s">
        <v>57</v>
      </c>
      <c r="E41" s="39" t="s">
        <v>401</v>
      </c>
    </row>
    <row r="42" spans="1:16" ht="25.5">
      <c r="A42" t="s">
        <v>49</v>
      </c>
      <c s="34" t="s">
        <v>81</v>
      </c>
      <c s="34" t="s">
        <v>413</v>
      </c>
      <c s="35" t="s">
        <v>51</v>
      </c>
      <c s="6" t="s">
        <v>414</v>
      </c>
      <c s="36" t="s">
        <v>88</v>
      </c>
      <c s="37">
        <v>1</v>
      </c>
      <c s="36">
        <v>0</v>
      </c>
      <c s="36">
        <f>ROUND(G42*H42,6)</f>
      </c>
      <c r="L42" s="38">
        <v>0</v>
      </c>
      <c s="32">
        <f>ROUND(ROUND(L42,2)*ROUND(G42,3),2)</f>
      </c>
      <c s="36" t="s">
        <v>54</v>
      </c>
      <c>
        <f>(M42*0)/100</f>
      </c>
      <c t="s">
        <v>371</v>
      </c>
    </row>
    <row r="43" spans="1:5" ht="12.75">
      <c r="A43" s="35" t="s">
        <v>55</v>
      </c>
      <c r="E43" s="39" t="s">
        <v>51</v>
      </c>
    </row>
    <row r="44" spans="1:5" ht="12.75">
      <c r="A44" s="35" t="s">
        <v>56</v>
      </c>
      <c r="E44" s="40" t="s">
        <v>415</v>
      </c>
    </row>
    <row r="45" spans="1:5" ht="12.75">
      <c r="A45" t="s">
        <v>57</v>
      </c>
      <c r="E45" s="39" t="s">
        <v>401</v>
      </c>
    </row>
    <row r="46" spans="1:16" ht="25.5">
      <c r="A46" t="s">
        <v>49</v>
      </c>
      <c s="34" t="s">
        <v>85</v>
      </c>
      <c s="34" t="s">
        <v>416</v>
      </c>
      <c s="35" t="s">
        <v>51</v>
      </c>
      <c s="6" t="s">
        <v>417</v>
      </c>
      <c s="36" t="s">
        <v>88</v>
      </c>
      <c s="37">
        <v>1</v>
      </c>
      <c s="36">
        <v>0</v>
      </c>
      <c s="36">
        <f>ROUND(G46*H46,6)</f>
      </c>
      <c r="L46" s="38">
        <v>0</v>
      </c>
      <c s="32">
        <f>ROUND(ROUND(L46,2)*ROUND(G46,3),2)</f>
      </c>
      <c s="36" t="s">
        <v>54</v>
      </c>
      <c>
        <f>(M46*0)/100</f>
      </c>
      <c t="s">
        <v>371</v>
      </c>
    </row>
    <row r="47" spans="1:5" ht="12.75">
      <c r="A47" s="35" t="s">
        <v>55</v>
      </c>
      <c r="E47" s="39" t="s">
        <v>51</v>
      </c>
    </row>
    <row r="48" spans="1:5" ht="12.75">
      <c r="A48" s="35" t="s">
        <v>56</v>
      </c>
      <c r="E48" s="40" t="s">
        <v>418</v>
      </c>
    </row>
    <row r="49" spans="1:5" ht="12.75">
      <c r="A49" t="s">
        <v>57</v>
      </c>
      <c r="E49" s="39" t="s">
        <v>401</v>
      </c>
    </row>
    <row r="50" spans="1:16" ht="25.5">
      <c r="A50" t="s">
        <v>49</v>
      </c>
      <c s="34" t="s">
        <v>90</v>
      </c>
      <c s="34" t="s">
        <v>419</v>
      </c>
      <c s="35" t="s">
        <v>51</v>
      </c>
      <c s="6" t="s">
        <v>420</v>
      </c>
      <c s="36" t="s">
        <v>421</v>
      </c>
      <c s="37">
        <v>0.03</v>
      </c>
      <c s="36">
        <v>0</v>
      </c>
      <c s="36">
        <f>ROUND(G50*H50,6)</f>
      </c>
      <c r="L50" s="38">
        <v>0</v>
      </c>
      <c s="32">
        <f>ROUND(ROUND(L50,2)*ROUND(G50,3),2)</f>
      </c>
      <c s="36" t="s">
        <v>54</v>
      </c>
      <c>
        <f>(M50*0)/100</f>
      </c>
      <c t="s">
        <v>371</v>
      </c>
    </row>
    <row r="51" spans="1:5" ht="12.75">
      <c r="A51" s="35" t="s">
        <v>55</v>
      </c>
      <c r="E51" s="39" t="s">
        <v>51</v>
      </c>
    </row>
    <row r="52" spans="1:5" ht="12.75">
      <c r="A52" s="35" t="s">
        <v>56</v>
      </c>
      <c r="E52" s="40" t="s">
        <v>422</v>
      </c>
    </row>
    <row r="53" spans="1:5" ht="12.75">
      <c r="A53" t="s">
        <v>57</v>
      </c>
      <c r="E53" s="39" t="s">
        <v>401</v>
      </c>
    </row>
    <row r="54" spans="1:16" ht="12.75">
      <c r="A54" t="s">
        <v>49</v>
      </c>
      <c s="34" t="s">
        <v>93</v>
      </c>
      <c s="34" t="s">
        <v>423</v>
      </c>
      <c s="35" t="s">
        <v>51</v>
      </c>
      <c s="6" t="s">
        <v>424</v>
      </c>
      <c s="36" t="s">
        <v>421</v>
      </c>
      <c s="37">
        <v>0.03</v>
      </c>
      <c s="36">
        <v>0</v>
      </c>
      <c s="36">
        <f>ROUND(G54*H54,6)</f>
      </c>
      <c r="L54" s="38">
        <v>0</v>
      </c>
      <c s="32">
        <f>ROUND(ROUND(L54,2)*ROUND(G54,3),2)</f>
      </c>
      <c s="36" t="s">
        <v>54</v>
      </c>
      <c>
        <f>(M54*0)/100</f>
      </c>
      <c t="s">
        <v>371</v>
      </c>
    </row>
    <row r="55" spans="1:5" ht="12.75">
      <c r="A55" s="35" t="s">
        <v>55</v>
      </c>
      <c r="E55" s="39" t="s">
        <v>425</v>
      </c>
    </row>
    <row r="56" spans="1:5" ht="12.75">
      <c r="A56" s="35" t="s">
        <v>56</v>
      </c>
      <c r="E56" s="40" t="s">
        <v>426</v>
      </c>
    </row>
    <row r="57" spans="1:5" ht="12.75">
      <c r="A57" t="s">
        <v>57</v>
      </c>
      <c r="E57" s="39" t="s">
        <v>401</v>
      </c>
    </row>
    <row r="58" spans="1:16" ht="12.75">
      <c r="A58" t="s">
        <v>49</v>
      </c>
      <c s="34" t="s">
        <v>97</v>
      </c>
      <c s="34" t="s">
        <v>427</v>
      </c>
      <c s="35" t="s">
        <v>51</v>
      </c>
      <c s="6" t="s">
        <v>428</v>
      </c>
      <c s="36" t="s">
        <v>429</v>
      </c>
      <c s="37">
        <v>200</v>
      </c>
      <c s="36">
        <v>0</v>
      </c>
      <c s="36">
        <f>ROUND(G58*H58,6)</f>
      </c>
      <c r="L58" s="38">
        <v>0</v>
      </c>
      <c s="32">
        <f>ROUND(ROUND(L58,2)*ROUND(G58,3),2)</f>
      </c>
      <c s="36" t="s">
        <v>429</v>
      </c>
      <c>
        <f>(M58*21)/100</f>
      </c>
      <c t="s">
        <v>27</v>
      </c>
    </row>
    <row r="59" spans="1:5" ht="12.75">
      <c r="A59" s="35" t="s">
        <v>55</v>
      </c>
      <c r="E59" s="39" t="s">
        <v>430</v>
      </c>
    </row>
    <row r="60" spans="1:5" ht="12.75">
      <c r="A60" s="35" t="s">
        <v>56</v>
      </c>
      <c r="E60" s="40" t="s">
        <v>431</v>
      </c>
    </row>
    <row r="61" spans="1:5" ht="12.75">
      <c r="A61" t="s">
        <v>57</v>
      </c>
      <c r="E61"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434</v>
      </c>
      <c r="E8" s="30" t="s">
        <v>433</v>
      </c>
      <c r="J8" s="29">
        <f>0+J9+J70+J203+J248+J301</f>
      </c>
      <c s="29">
        <f>0+K9+K70+K203+K248+K301</f>
      </c>
      <c s="29">
        <f>0+L9+L70+L203+L248+L301</f>
      </c>
      <c s="29">
        <f>0+M9+M70+M203+M248+M301</f>
      </c>
    </row>
    <row r="9" spans="1:13" ht="12.75">
      <c r="A9" t="s">
        <v>46</v>
      </c>
      <c r="C9" s="31" t="s">
        <v>47</v>
      </c>
      <c r="E9" s="33" t="s">
        <v>435</v>
      </c>
      <c r="J9" s="32">
        <f>0</f>
      </c>
      <c s="32">
        <f>0</f>
      </c>
      <c s="32">
        <f>0+L10+L14+L18+L22+L26+L30+L34+L38+L42+L46+L50+L54+L58+L62+L66</f>
      </c>
      <c s="32">
        <f>0+M10+M14+M18+M22+M26+M30+M34+M38+M42+M46+M50+M54+M58+M62+M66</f>
      </c>
    </row>
    <row r="10" spans="1:16" ht="12.75">
      <c r="A10" t="s">
        <v>49</v>
      </c>
      <c s="34" t="s">
        <v>47</v>
      </c>
      <c s="34" t="s">
        <v>436</v>
      </c>
      <c s="35" t="s">
        <v>51</v>
      </c>
      <c s="6" t="s">
        <v>437</v>
      </c>
      <c s="36" t="s">
        <v>438</v>
      </c>
      <c s="37">
        <v>0.1</v>
      </c>
      <c s="36">
        <v>0</v>
      </c>
      <c s="36">
        <f>ROUND(G10*H10,6)</f>
      </c>
      <c r="L10" s="38">
        <v>0</v>
      </c>
      <c s="32">
        <f>ROUND(ROUND(L10,2)*ROUND(G10,3),2)</f>
      </c>
      <c s="36" t="s">
        <v>439</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442</v>
      </c>
      <c s="35" t="s">
        <v>51</v>
      </c>
      <c s="6" t="s">
        <v>443</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445</v>
      </c>
      <c s="35" t="s">
        <v>51</v>
      </c>
      <c s="6" t="s">
        <v>446</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447</v>
      </c>
      <c s="35" t="s">
        <v>51</v>
      </c>
      <c s="6" t="s">
        <v>448</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25.5">
      <c r="A30" t="s">
        <v>49</v>
      </c>
      <c s="34" t="s">
        <v>69</v>
      </c>
      <c s="34" t="s">
        <v>449</v>
      </c>
      <c s="35" t="s">
        <v>51</v>
      </c>
      <c s="6" t="s">
        <v>450</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444</v>
      </c>
    </row>
    <row r="38" spans="1:16" ht="25.5">
      <c r="A38" t="s">
        <v>49</v>
      </c>
      <c s="34" t="s">
        <v>76</v>
      </c>
      <c s="34" t="s">
        <v>451</v>
      </c>
      <c s="35" t="s">
        <v>51</v>
      </c>
      <c s="6" t="s">
        <v>452</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25.5">
      <c r="A46" t="s">
        <v>49</v>
      </c>
      <c s="34" t="s">
        <v>85</v>
      </c>
      <c s="34" t="s">
        <v>453</v>
      </c>
      <c s="35" t="s">
        <v>51</v>
      </c>
      <c s="6" t="s">
        <v>454</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25.5">
      <c r="A50" t="s">
        <v>49</v>
      </c>
      <c s="34" t="s">
        <v>90</v>
      </c>
      <c s="34" t="s">
        <v>455</v>
      </c>
      <c s="35" t="s">
        <v>51</v>
      </c>
      <c s="6" t="s">
        <v>456</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457</v>
      </c>
      <c s="35" t="s">
        <v>51</v>
      </c>
      <c s="6" t="s">
        <v>458</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459</v>
      </c>
      <c s="35" t="s">
        <v>51</v>
      </c>
      <c s="6" t="s">
        <v>460</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12.75">
      <c r="A62" t="s">
        <v>49</v>
      </c>
      <c s="34" t="s">
        <v>101</v>
      </c>
      <c s="34" t="s">
        <v>461</v>
      </c>
      <c s="35" t="s">
        <v>51</v>
      </c>
      <c s="6" t="s">
        <v>462</v>
      </c>
      <c s="36" t="s">
        <v>463</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464</v>
      </c>
      <c s="35" t="s">
        <v>51</v>
      </c>
      <c s="6" t="s">
        <v>465</v>
      </c>
      <c s="36" t="s">
        <v>438</v>
      </c>
      <c s="37">
        <v>0.1</v>
      </c>
      <c s="36">
        <v>0</v>
      </c>
      <c s="36">
        <f>ROUND(G66*H66,6)</f>
      </c>
      <c r="L66" s="38">
        <v>0</v>
      </c>
      <c s="32">
        <f>ROUND(ROUND(L66,2)*ROUND(G66,3),2)</f>
      </c>
      <c s="36" t="s">
        <v>439</v>
      </c>
      <c>
        <f>(M66*21)/100</f>
      </c>
      <c t="s">
        <v>27</v>
      </c>
    </row>
    <row r="67" spans="1:5" ht="12.75">
      <c r="A67" s="35" t="s">
        <v>55</v>
      </c>
      <c r="E67" s="39" t="s">
        <v>51</v>
      </c>
    </row>
    <row r="68" spans="1:5" ht="12.75">
      <c r="A68" s="35" t="s">
        <v>56</v>
      </c>
      <c r="E68" s="40" t="s">
        <v>440</v>
      </c>
    </row>
    <row r="69" spans="1:5" ht="89.25">
      <c r="A69" t="s">
        <v>57</v>
      </c>
      <c r="E69" s="39" t="s">
        <v>466</v>
      </c>
    </row>
    <row r="70" spans="1:13" ht="12.75">
      <c r="A70" t="s">
        <v>46</v>
      </c>
      <c r="C70" s="31" t="s">
        <v>27</v>
      </c>
      <c r="E70" s="33" t="s">
        <v>467</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468</v>
      </c>
      <c s="35" t="s">
        <v>51</v>
      </c>
      <c s="6" t="s">
        <v>469</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440</v>
      </c>
    </row>
    <row r="74" spans="1:5" ht="12.75">
      <c r="A74" t="s">
        <v>57</v>
      </c>
      <c r="E74" s="39" t="s">
        <v>444</v>
      </c>
    </row>
    <row r="75" spans="1:16" ht="12.75">
      <c r="A75" t="s">
        <v>49</v>
      </c>
      <c s="34" t="s">
        <v>112</v>
      </c>
      <c s="34" t="s">
        <v>470</v>
      </c>
      <c s="35" t="s">
        <v>51</v>
      </c>
      <c s="6" t="s">
        <v>471</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440</v>
      </c>
    </row>
    <row r="78" spans="1:5" ht="12.75">
      <c r="A78" t="s">
        <v>57</v>
      </c>
      <c r="E78" s="39" t="s">
        <v>444</v>
      </c>
    </row>
    <row r="79" spans="1:16" ht="12.75">
      <c r="A79" t="s">
        <v>49</v>
      </c>
      <c s="34" t="s">
        <v>116</v>
      </c>
      <c s="34" t="s">
        <v>472</v>
      </c>
      <c s="35" t="s">
        <v>51</v>
      </c>
      <c s="6" t="s">
        <v>473</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440</v>
      </c>
    </row>
    <row r="82" spans="1:5" ht="12.75">
      <c r="A82" t="s">
        <v>57</v>
      </c>
      <c r="E82" s="39" t="s">
        <v>444</v>
      </c>
    </row>
    <row r="83" spans="1:16" ht="12.75">
      <c r="A83" t="s">
        <v>49</v>
      </c>
      <c s="34" t="s">
        <v>120</v>
      </c>
      <c s="34" t="s">
        <v>474</v>
      </c>
      <c s="35" t="s">
        <v>51</v>
      </c>
      <c s="6" t="s">
        <v>475</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440</v>
      </c>
    </row>
    <row r="86" spans="1:5" ht="12.75">
      <c r="A86" t="s">
        <v>57</v>
      </c>
      <c r="E86" s="39" t="s">
        <v>444</v>
      </c>
    </row>
    <row r="87" spans="1:16" ht="25.5">
      <c r="A87" t="s">
        <v>49</v>
      </c>
      <c s="34" t="s">
        <v>125</v>
      </c>
      <c s="34" t="s">
        <v>476</v>
      </c>
      <c s="35" t="s">
        <v>51</v>
      </c>
      <c s="6" t="s">
        <v>477</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440</v>
      </c>
    </row>
    <row r="90" spans="1:5" ht="12.75">
      <c r="A90" t="s">
        <v>57</v>
      </c>
      <c r="E90" s="39" t="s">
        <v>444</v>
      </c>
    </row>
    <row r="91" spans="1:16" ht="12.75">
      <c r="A91" t="s">
        <v>49</v>
      </c>
      <c s="34" t="s">
        <v>130</v>
      </c>
      <c s="34" t="s">
        <v>478</v>
      </c>
      <c s="35" t="s">
        <v>51</v>
      </c>
      <c s="6" t="s">
        <v>479</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440</v>
      </c>
    </row>
    <row r="94" spans="1:5" ht="12.75">
      <c r="A94" t="s">
        <v>57</v>
      </c>
      <c r="E94" s="39" t="s">
        <v>444</v>
      </c>
    </row>
    <row r="95" spans="1:16" ht="25.5">
      <c r="A95" t="s">
        <v>49</v>
      </c>
      <c s="34" t="s">
        <v>134</v>
      </c>
      <c s="34" t="s">
        <v>480</v>
      </c>
      <c s="35" t="s">
        <v>51</v>
      </c>
      <c s="6" t="s">
        <v>481</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440</v>
      </c>
    </row>
    <row r="98" spans="1:5" ht="12.75">
      <c r="A98" t="s">
        <v>57</v>
      </c>
      <c r="E98" s="39" t="s">
        <v>444</v>
      </c>
    </row>
    <row r="99" spans="1:16" ht="12.75">
      <c r="A99" t="s">
        <v>49</v>
      </c>
      <c s="34" t="s">
        <v>138</v>
      </c>
      <c s="34" t="s">
        <v>482</v>
      </c>
      <c s="35" t="s">
        <v>51</v>
      </c>
      <c s="6" t="s">
        <v>483</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440</v>
      </c>
    </row>
    <row r="102" spans="1:5" ht="12.75">
      <c r="A102" t="s">
        <v>57</v>
      </c>
      <c r="E102" s="39" t="s">
        <v>444</v>
      </c>
    </row>
    <row r="103" spans="1:16" ht="12.75">
      <c r="A103" t="s">
        <v>49</v>
      </c>
      <c s="34" t="s">
        <v>141</v>
      </c>
      <c s="34" t="s">
        <v>484</v>
      </c>
      <c s="35" t="s">
        <v>51</v>
      </c>
      <c s="6" t="s">
        <v>485</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440</v>
      </c>
    </row>
    <row r="106" spans="1:5" ht="12.75">
      <c r="A106" t="s">
        <v>57</v>
      </c>
      <c r="E106" s="39" t="s">
        <v>444</v>
      </c>
    </row>
    <row r="107" spans="1:16" ht="12.75">
      <c r="A107" t="s">
        <v>49</v>
      </c>
      <c s="34" t="s">
        <v>146</v>
      </c>
      <c s="34" t="s">
        <v>486</v>
      </c>
      <c s="35" t="s">
        <v>51</v>
      </c>
      <c s="6" t="s">
        <v>487</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440</v>
      </c>
    </row>
    <row r="110" spans="1:5" ht="12.75">
      <c r="A110" t="s">
        <v>57</v>
      </c>
      <c r="E110" s="39" t="s">
        <v>444</v>
      </c>
    </row>
    <row r="111" spans="1:16" ht="12.75">
      <c r="A111" t="s">
        <v>49</v>
      </c>
      <c s="34" t="s">
        <v>151</v>
      </c>
      <c s="34" t="s">
        <v>488</v>
      </c>
      <c s="35" t="s">
        <v>51</v>
      </c>
      <c s="6" t="s">
        <v>489</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440</v>
      </c>
    </row>
    <row r="114" spans="1:5" ht="12.75">
      <c r="A114" t="s">
        <v>57</v>
      </c>
      <c r="E114" s="39" t="s">
        <v>444</v>
      </c>
    </row>
    <row r="115" spans="1:16" ht="12.75">
      <c r="A115" t="s">
        <v>49</v>
      </c>
      <c s="34" t="s">
        <v>154</v>
      </c>
      <c s="34" t="s">
        <v>490</v>
      </c>
      <c s="35" t="s">
        <v>51</v>
      </c>
      <c s="6" t="s">
        <v>491</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440</v>
      </c>
    </row>
    <row r="118" spans="1:5" ht="12.75">
      <c r="A118" t="s">
        <v>57</v>
      </c>
      <c r="E118" s="39" t="s">
        <v>444</v>
      </c>
    </row>
    <row r="119" spans="1:16" ht="12.75">
      <c r="A119" t="s">
        <v>49</v>
      </c>
      <c s="34" t="s">
        <v>157</v>
      </c>
      <c s="34" t="s">
        <v>492</v>
      </c>
      <c s="35" t="s">
        <v>51</v>
      </c>
      <c s="6" t="s">
        <v>493</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440</v>
      </c>
    </row>
    <row r="122" spans="1:5" ht="12.75">
      <c r="A122" t="s">
        <v>57</v>
      </c>
      <c r="E122" s="39" t="s">
        <v>444</v>
      </c>
    </row>
    <row r="123" spans="1:16" ht="12.75">
      <c r="A123" t="s">
        <v>49</v>
      </c>
      <c s="34" t="s">
        <v>161</v>
      </c>
      <c s="34" t="s">
        <v>494</v>
      </c>
      <c s="35" t="s">
        <v>51</v>
      </c>
      <c s="6" t="s">
        <v>495</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440</v>
      </c>
    </row>
    <row r="126" spans="1:5" ht="12.75">
      <c r="A126" t="s">
        <v>57</v>
      </c>
      <c r="E126" s="39" t="s">
        <v>444</v>
      </c>
    </row>
    <row r="127" spans="1:16" ht="12.75">
      <c r="A127" t="s">
        <v>49</v>
      </c>
      <c s="34" t="s">
        <v>165</v>
      </c>
      <c s="34" t="s">
        <v>496</v>
      </c>
      <c s="35" t="s">
        <v>51</v>
      </c>
      <c s="6" t="s">
        <v>497</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440</v>
      </c>
    </row>
    <row r="130" spans="1:5" ht="12.75">
      <c r="A130" t="s">
        <v>57</v>
      </c>
      <c r="E130" s="39" t="s">
        <v>444</v>
      </c>
    </row>
    <row r="131" spans="1:16" ht="12.75">
      <c r="A131" t="s">
        <v>49</v>
      </c>
      <c s="34" t="s">
        <v>169</v>
      </c>
      <c s="34" t="s">
        <v>498</v>
      </c>
      <c s="35" t="s">
        <v>51</v>
      </c>
      <c s="6" t="s">
        <v>499</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440</v>
      </c>
    </row>
    <row r="134" spans="1:5" ht="12.75">
      <c r="A134" t="s">
        <v>57</v>
      </c>
      <c r="E134" s="39" t="s">
        <v>444</v>
      </c>
    </row>
    <row r="135" spans="1:16" ht="12.75">
      <c r="A135" t="s">
        <v>49</v>
      </c>
      <c s="34" t="s">
        <v>172</v>
      </c>
      <c s="34" t="s">
        <v>500</v>
      </c>
      <c s="35" t="s">
        <v>51</v>
      </c>
      <c s="6" t="s">
        <v>501</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502</v>
      </c>
      <c s="35" t="s">
        <v>51</v>
      </c>
      <c s="6" t="s">
        <v>503</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25.5">
      <c r="A143" t="s">
        <v>49</v>
      </c>
      <c s="34" t="s">
        <v>180</v>
      </c>
      <c s="34" t="s">
        <v>504</v>
      </c>
      <c s="35" t="s">
        <v>51</v>
      </c>
      <c s="6" t="s">
        <v>505</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12.75">
      <c r="A147" t="s">
        <v>49</v>
      </c>
      <c s="34" t="s">
        <v>183</v>
      </c>
      <c s="34" t="s">
        <v>506</v>
      </c>
      <c s="35" t="s">
        <v>51</v>
      </c>
      <c s="6" t="s">
        <v>507</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508</v>
      </c>
      <c s="35" t="s">
        <v>51</v>
      </c>
      <c s="6" t="s">
        <v>509</v>
      </c>
      <c s="36" t="s">
        <v>88</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12.75">
      <c r="A155" t="s">
        <v>49</v>
      </c>
      <c s="34" t="s">
        <v>190</v>
      </c>
      <c s="34" t="s">
        <v>510</v>
      </c>
      <c s="35" t="s">
        <v>51</v>
      </c>
      <c s="6" t="s">
        <v>511</v>
      </c>
      <c s="36" t="s">
        <v>88</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440</v>
      </c>
    </row>
    <row r="158" spans="1:5" ht="12.75">
      <c r="A158" t="s">
        <v>57</v>
      </c>
      <c r="E158" s="39" t="s">
        <v>444</v>
      </c>
    </row>
    <row r="159" spans="1:16" ht="12.75">
      <c r="A159" t="s">
        <v>49</v>
      </c>
      <c s="34" t="s">
        <v>194</v>
      </c>
      <c s="34" t="s">
        <v>512</v>
      </c>
      <c s="35" t="s">
        <v>51</v>
      </c>
      <c s="6" t="s">
        <v>513</v>
      </c>
      <c s="36" t="s">
        <v>88</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25.5">
      <c r="A163" t="s">
        <v>49</v>
      </c>
      <c s="34" t="s">
        <v>198</v>
      </c>
      <c s="34" t="s">
        <v>514</v>
      </c>
      <c s="35" t="s">
        <v>51</v>
      </c>
      <c s="6" t="s">
        <v>515</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25.5">
      <c r="A167" t="s">
        <v>49</v>
      </c>
      <c s="34" t="s">
        <v>202</v>
      </c>
      <c s="34" t="s">
        <v>516</v>
      </c>
      <c s="35" t="s">
        <v>51</v>
      </c>
      <c s="6" t="s">
        <v>517</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440</v>
      </c>
    </row>
    <row r="170" spans="1:5" ht="12.75">
      <c r="A170" t="s">
        <v>57</v>
      </c>
      <c r="E170" s="39" t="s">
        <v>444</v>
      </c>
    </row>
    <row r="171" spans="1:16" ht="25.5">
      <c r="A171" t="s">
        <v>49</v>
      </c>
      <c s="34" t="s">
        <v>206</v>
      </c>
      <c s="34" t="s">
        <v>518</v>
      </c>
      <c s="35" t="s">
        <v>51</v>
      </c>
      <c s="6" t="s">
        <v>519</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520</v>
      </c>
      <c s="35" t="s">
        <v>51</v>
      </c>
      <c s="6" t="s">
        <v>521</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522</v>
      </c>
      <c s="35" t="s">
        <v>51</v>
      </c>
      <c s="6" t="s">
        <v>523</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25.5">
      <c r="A183" t="s">
        <v>49</v>
      </c>
      <c s="34" t="s">
        <v>218</v>
      </c>
      <c s="34" t="s">
        <v>524</v>
      </c>
      <c s="35" t="s">
        <v>51</v>
      </c>
      <c s="6" t="s">
        <v>525</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526</v>
      </c>
      <c s="35" t="s">
        <v>51</v>
      </c>
      <c s="6" t="s">
        <v>527</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528</v>
      </c>
      <c s="35" t="s">
        <v>51</v>
      </c>
      <c s="6" t="s">
        <v>529</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530</v>
      </c>
      <c s="35" t="s">
        <v>51</v>
      </c>
      <c s="6" t="s">
        <v>531</v>
      </c>
      <c s="36" t="s">
        <v>88</v>
      </c>
      <c s="37">
        <v>1</v>
      </c>
      <c s="36">
        <v>0</v>
      </c>
      <c s="36">
        <f>ROUND(G195*H195,6)</f>
      </c>
      <c r="L195" s="38">
        <v>0</v>
      </c>
      <c s="32">
        <f>ROUND(ROUND(L195,2)*ROUND(G195,3),2)</f>
      </c>
      <c s="36" t="s">
        <v>439</v>
      </c>
      <c>
        <f>(M195*21)/100</f>
      </c>
      <c t="s">
        <v>27</v>
      </c>
    </row>
    <row r="196" spans="1:5" ht="12.75">
      <c r="A196" s="35" t="s">
        <v>55</v>
      </c>
      <c r="E196" s="39" t="s">
        <v>51</v>
      </c>
    </row>
    <row r="197" spans="1:5" ht="12.75">
      <c r="A197" s="35" t="s">
        <v>56</v>
      </c>
      <c r="E197" s="40" t="s">
        <v>440</v>
      </c>
    </row>
    <row r="198" spans="1:5" ht="12.75">
      <c r="A198" t="s">
        <v>57</v>
      </c>
      <c r="E198" s="39" t="s">
        <v>532</v>
      </c>
    </row>
    <row r="199" spans="1:16" ht="12.75">
      <c r="A199" t="s">
        <v>49</v>
      </c>
      <c s="34" t="s">
        <v>234</v>
      </c>
      <c s="34" t="s">
        <v>533</v>
      </c>
      <c s="35" t="s">
        <v>51</v>
      </c>
      <c s="6" t="s">
        <v>534</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535</v>
      </c>
    </row>
    <row r="202" spans="1:5" ht="12.75">
      <c r="A202" t="s">
        <v>57</v>
      </c>
      <c r="E202" s="39" t="s">
        <v>401</v>
      </c>
    </row>
    <row r="203" spans="1:13" ht="12.75">
      <c r="A203" t="s">
        <v>46</v>
      </c>
      <c r="C203" s="31" t="s">
        <v>26</v>
      </c>
      <c r="E203" s="33" t="s">
        <v>536</v>
      </c>
      <c r="J203" s="32">
        <f>0</f>
      </c>
      <c s="32">
        <f>0</f>
      </c>
      <c s="32">
        <f>0+L204+L208+L212+L216+L220+L224+L228+L232+L236+L240+L244</f>
      </c>
      <c s="32">
        <f>0+M204+M208+M212+M216+M220+M224+M228+M232+M236+M240+M244</f>
      </c>
    </row>
    <row r="204" spans="1:16" ht="12.75">
      <c r="A204" t="s">
        <v>49</v>
      </c>
      <c s="34" t="s">
        <v>238</v>
      </c>
      <c s="34" t="s">
        <v>537</v>
      </c>
      <c s="35" t="s">
        <v>51</v>
      </c>
      <c s="6" t="s">
        <v>538</v>
      </c>
      <c s="36" t="s">
        <v>421</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440</v>
      </c>
    </row>
    <row r="207" spans="1:5" ht="12.75">
      <c r="A207" t="s">
        <v>57</v>
      </c>
      <c r="E207" s="39" t="s">
        <v>444</v>
      </c>
    </row>
    <row r="208" spans="1:16" ht="12.75">
      <c r="A208" t="s">
        <v>49</v>
      </c>
      <c s="34" t="s">
        <v>242</v>
      </c>
      <c s="34" t="s">
        <v>539</v>
      </c>
      <c s="35" t="s">
        <v>51</v>
      </c>
      <c s="6" t="s">
        <v>540</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440</v>
      </c>
    </row>
    <row r="211" spans="1:5" ht="12.75">
      <c r="A211" t="s">
        <v>57</v>
      </c>
      <c r="E211" s="39" t="s">
        <v>444</v>
      </c>
    </row>
    <row r="212" spans="1:16" ht="12.75">
      <c r="A212" t="s">
        <v>49</v>
      </c>
      <c s="34" t="s">
        <v>246</v>
      </c>
      <c s="34" t="s">
        <v>541</v>
      </c>
      <c s="35" t="s">
        <v>51</v>
      </c>
      <c s="6" t="s">
        <v>542</v>
      </c>
      <c s="36" t="s">
        <v>543</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440</v>
      </c>
    </row>
    <row r="215" spans="1:5" ht="12.75">
      <c r="A215" t="s">
        <v>57</v>
      </c>
      <c r="E215" s="39" t="s">
        <v>444</v>
      </c>
    </row>
    <row r="216" spans="1:16" ht="25.5">
      <c r="A216" t="s">
        <v>49</v>
      </c>
      <c s="34" t="s">
        <v>251</v>
      </c>
      <c s="34" t="s">
        <v>544</v>
      </c>
      <c s="35" t="s">
        <v>51</v>
      </c>
      <c s="6" t="s">
        <v>545</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440</v>
      </c>
    </row>
    <row r="219" spans="1:5" ht="12.75">
      <c r="A219" t="s">
        <v>57</v>
      </c>
      <c r="E219" s="39" t="s">
        <v>444</v>
      </c>
    </row>
    <row r="220" spans="1:16" ht="12.75">
      <c r="A220" t="s">
        <v>49</v>
      </c>
      <c s="34" t="s">
        <v>255</v>
      </c>
      <c s="34" t="s">
        <v>546</v>
      </c>
      <c s="35" t="s">
        <v>51</v>
      </c>
      <c s="6" t="s">
        <v>547</v>
      </c>
      <c s="36" t="s">
        <v>88</v>
      </c>
      <c s="37">
        <v>2</v>
      </c>
      <c s="36">
        <v>0</v>
      </c>
      <c s="36">
        <f>ROUND(G220*H220,6)</f>
      </c>
      <c r="L220" s="38">
        <v>0</v>
      </c>
      <c s="32">
        <f>ROUND(ROUND(L220,2)*ROUND(G220,3),2)</f>
      </c>
      <c s="36" t="s">
        <v>439</v>
      </c>
      <c>
        <f>(M220*21)/100</f>
      </c>
      <c t="s">
        <v>27</v>
      </c>
    </row>
    <row r="221" spans="1:5" ht="12.75">
      <c r="A221" s="35" t="s">
        <v>55</v>
      </c>
      <c r="E221" s="39" t="s">
        <v>51</v>
      </c>
    </row>
    <row r="222" spans="1:5" ht="12.75">
      <c r="A222" s="35" t="s">
        <v>56</v>
      </c>
      <c r="E222" s="40" t="s">
        <v>440</v>
      </c>
    </row>
    <row r="223" spans="1:5" ht="102">
      <c r="A223" t="s">
        <v>57</v>
      </c>
      <c r="E223" s="39" t="s">
        <v>548</v>
      </c>
    </row>
    <row r="224" spans="1:16" ht="12.75">
      <c r="A224" t="s">
        <v>49</v>
      </c>
      <c s="34" t="s">
        <v>259</v>
      </c>
      <c s="34" t="s">
        <v>549</v>
      </c>
      <c s="35" t="s">
        <v>51</v>
      </c>
      <c s="6" t="s">
        <v>550</v>
      </c>
      <c s="36" t="s">
        <v>88</v>
      </c>
      <c s="37">
        <v>2</v>
      </c>
      <c s="36">
        <v>0</v>
      </c>
      <c s="36">
        <f>ROUND(G224*H224,6)</f>
      </c>
      <c r="L224" s="38">
        <v>0</v>
      </c>
      <c s="32">
        <f>ROUND(ROUND(L224,2)*ROUND(G224,3),2)</f>
      </c>
      <c s="36" t="s">
        <v>439</v>
      </c>
      <c>
        <f>(M224*21)/100</f>
      </c>
      <c t="s">
        <v>27</v>
      </c>
    </row>
    <row r="225" spans="1:5" ht="12.75">
      <c r="A225" s="35" t="s">
        <v>55</v>
      </c>
      <c r="E225" s="39" t="s">
        <v>51</v>
      </c>
    </row>
    <row r="226" spans="1:5" ht="12.75">
      <c r="A226" s="35" t="s">
        <v>56</v>
      </c>
      <c r="E226" s="40" t="s">
        <v>440</v>
      </c>
    </row>
    <row r="227" spans="1:5" ht="102">
      <c r="A227" t="s">
        <v>57</v>
      </c>
      <c r="E227" s="39" t="s">
        <v>551</v>
      </c>
    </row>
    <row r="228" spans="1:16" ht="12.75">
      <c r="A228" t="s">
        <v>49</v>
      </c>
      <c s="34" t="s">
        <v>263</v>
      </c>
      <c s="34" t="s">
        <v>552</v>
      </c>
      <c s="35" t="s">
        <v>51</v>
      </c>
      <c s="6" t="s">
        <v>553</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440</v>
      </c>
    </row>
    <row r="231" spans="1:5" ht="12.75">
      <c r="A231" t="s">
        <v>57</v>
      </c>
      <c r="E231" s="39" t="s">
        <v>444</v>
      </c>
    </row>
    <row r="232" spans="1:16" ht="12.75">
      <c r="A232" t="s">
        <v>49</v>
      </c>
      <c s="34" t="s">
        <v>267</v>
      </c>
      <c s="34" t="s">
        <v>554</v>
      </c>
      <c s="35" t="s">
        <v>51</v>
      </c>
      <c s="6" t="s">
        <v>555</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440</v>
      </c>
    </row>
    <row r="235" spans="1:5" ht="12.75">
      <c r="A235" t="s">
        <v>57</v>
      </c>
      <c r="E235" s="39" t="s">
        <v>444</v>
      </c>
    </row>
    <row r="236" spans="1:16" ht="12.75">
      <c r="A236" t="s">
        <v>49</v>
      </c>
      <c s="34" t="s">
        <v>271</v>
      </c>
      <c s="34" t="s">
        <v>556</v>
      </c>
      <c s="35" t="s">
        <v>51</v>
      </c>
      <c s="6" t="s">
        <v>557</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440</v>
      </c>
    </row>
    <row r="239" spans="1:5" ht="12.75">
      <c r="A239" t="s">
        <v>57</v>
      </c>
      <c r="E239" s="39" t="s">
        <v>444</v>
      </c>
    </row>
    <row r="240" spans="1:16" ht="12.75">
      <c r="A240" t="s">
        <v>49</v>
      </c>
      <c s="34" t="s">
        <v>275</v>
      </c>
      <c s="34" t="s">
        <v>558</v>
      </c>
      <c s="35" t="s">
        <v>51</v>
      </c>
      <c s="6" t="s">
        <v>559</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440</v>
      </c>
    </row>
    <row r="243" spans="1:5" ht="12.75">
      <c r="A243" t="s">
        <v>57</v>
      </c>
      <c r="E243" s="39" t="s">
        <v>444</v>
      </c>
    </row>
    <row r="244" spans="1:16" ht="25.5">
      <c r="A244" t="s">
        <v>49</v>
      </c>
      <c s="34" t="s">
        <v>279</v>
      </c>
      <c s="34" t="s">
        <v>560</v>
      </c>
      <c s="35" t="s">
        <v>51</v>
      </c>
      <c s="6" t="s">
        <v>561</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440</v>
      </c>
    </row>
    <row r="247" spans="1:5" ht="12.75">
      <c r="A247" t="s">
        <v>57</v>
      </c>
      <c r="E247" s="39" t="s">
        <v>444</v>
      </c>
    </row>
    <row r="248" spans="1:13" ht="12.75">
      <c r="A248" t="s">
        <v>46</v>
      </c>
      <c r="C248" s="31" t="s">
        <v>63</v>
      </c>
      <c r="E248" s="33" t="s">
        <v>562</v>
      </c>
      <c r="J248" s="32">
        <f>0</f>
      </c>
      <c s="32">
        <f>0</f>
      </c>
      <c s="32">
        <f>0+L249+L253+L257+L261+L265+L269+L273+L277+L281+L285+L289+L293+L297</f>
      </c>
      <c s="32">
        <f>0+M249+M253+M257+M261+M265+M269+M273+M277+M281+M285+M289+M293+M297</f>
      </c>
    </row>
    <row r="249" spans="1:16" ht="12.75">
      <c r="A249" t="s">
        <v>49</v>
      </c>
      <c s="34" t="s">
        <v>563</v>
      </c>
      <c s="34" t="s">
        <v>564</v>
      </c>
      <c s="35" t="s">
        <v>51</v>
      </c>
      <c s="6" t="s">
        <v>565</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440</v>
      </c>
    </row>
    <row r="252" spans="1:5" ht="12.75">
      <c r="A252" t="s">
        <v>57</v>
      </c>
      <c r="E252" s="39" t="s">
        <v>444</v>
      </c>
    </row>
    <row r="253" spans="1:16" ht="12.75">
      <c r="A253" t="s">
        <v>49</v>
      </c>
      <c s="34" t="s">
        <v>283</v>
      </c>
      <c s="34" t="s">
        <v>566</v>
      </c>
      <c s="35" t="s">
        <v>51</v>
      </c>
      <c s="6" t="s">
        <v>567</v>
      </c>
      <c s="36" t="s">
        <v>568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440</v>
      </c>
    </row>
    <row r="256" spans="1:5" ht="12.75">
      <c r="A256" t="s">
        <v>57</v>
      </c>
      <c r="E256" s="39" t="s">
        <v>444</v>
      </c>
    </row>
    <row r="257" spans="1:16" ht="12.75">
      <c r="A257" t="s">
        <v>49</v>
      </c>
      <c s="34" t="s">
        <v>287</v>
      </c>
      <c s="34" t="s">
        <v>569</v>
      </c>
      <c s="35" t="s">
        <v>51</v>
      </c>
      <c s="6" t="s">
        <v>570</v>
      </c>
      <c s="36" t="s">
        <v>568</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440</v>
      </c>
    </row>
    <row r="260" spans="1:5" ht="12.75">
      <c r="A260" t="s">
        <v>57</v>
      </c>
      <c r="E260" s="39" t="s">
        <v>444</v>
      </c>
    </row>
    <row r="261" spans="1:16" ht="12.75">
      <c r="A261" t="s">
        <v>49</v>
      </c>
      <c s="34" t="s">
        <v>291</v>
      </c>
      <c s="34" t="s">
        <v>571</v>
      </c>
      <c s="35" t="s">
        <v>51</v>
      </c>
      <c s="6" t="s">
        <v>572</v>
      </c>
      <c s="36" t="s">
        <v>568</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440</v>
      </c>
    </row>
    <row r="264" spans="1:5" ht="12.75">
      <c r="A264" t="s">
        <v>57</v>
      </c>
      <c r="E264" s="39" t="s">
        <v>444</v>
      </c>
    </row>
    <row r="265" spans="1:16" ht="25.5">
      <c r="A265" t="s">
        <v>49</v>
      </c>
      <c s="34" t="s">
        <v>295</v>
      </c>
      <c s="34" t="s">
        <v>528</v>
      </c>
      <c s="35" t="s">
        <v>51</v>
      </c>
      <c s="6" t="s">
        <v>529</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440</v>
      </c>
    </row>
    <row r="268" spans="1:5" ht="12.75">
      <c r="A268" t="s">
        <v>57</v>
      </c>
      <c r="E268" s="39" t="s">
        <v>444</v>
      </c>
    </row>
    <row r="269" spans="1:16" ht="12.75">
      <c r="A269" t="s">
        <v>49</v>
      </c>
      <c s="34" t="s">
        <v>299</v>
      </c>
      <c s="34" t="s">
        <v>573</v>
      </c>
      <c s="35" t="s">
        <v>51</v>
      </c>
      <c s="6" t="s">
        <v>574</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440</v>
      </c>
    </row>
    <row r="272" spans="1:5" ht="12.75">
      <c r="A272" t="s">
        <v>57</v>
      </c>
      <c r="E272" s="39" t="s">
        <v>444</v>
      </c>
    </row>
    <row r="273" spans="1:16" ht="12.75">
      <c r="A273" t="s">
        <v>49</v>
      </c>
      <c s="34" t="s">
        <v>303</v>
      </c>
      <c s="34" t="s">
        <v>575</v>
      </c>
      <c s="35" t="s">
        <v>51</v>
      </c>
      <c s="6" t="s">
        <v>576</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440</v>
      </c>
    </row>
    <row r="276" spans="1:5" ht="12.75">
      <c r="A276" t="s">
        <v>57</v>
      </c>
      <c r="E276" s="39" t="s">
        <v>444</v>
      </c>
    </row>
    <row r="277" spans="1:16" ht="12.75">
      <c r="A277" t="s">
        <v>49</v>
      </c>
      <c s="34" t="s">
        <v>307</v>
      </c>
      <c s="34" t="s">
        <v>344</v>
      </c>
      <c s="35" t="s">
        <v>51</v>
      </c>
      <c s="6" t="s">
        <v>345</v>
      </c>
      <c s="36" t="s">
        <v>346</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440</v>
      </c>
    </row>
    <row r="280" spans="1:5" ht="12.75">
      <c r="A280" t="s">
        <v>57</v>
      </c>
      <c r="E280" s="39" t="s">
        <v>444</v>
      </c>
    </row>
    <row r="281" spans="1:16" ht="25.5">
      <c r="A281" t="s">
        <v>49</v>
      </c>
      <c s="34" t="s">
        <v>311</v>
      </c>
      <c s="34" t="s">
        <v>577</v>
      </c>
      <c s="35" t="s">
        <v>51</v>
      </c>
      <c s="6" t="s">
        <v>578</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440</v>
      </c>
    </row>
    <row r="284" spans="1:5" ht="12.75">
      <c r="A284" t="s">
        <v>57</v>
      </c>
      <c r="E284" s="39" t="s">
        <v>444</v>
      </c>
    </row>
    <row r="285" spans="1:16" ht="12.75">
      <c r="A285" t="s">
        <v>49</v>
      </c>
      <c s="34" t="s">
        <v>315</v>
      </c>
      <c s="34" t="s">
        <v>579</v>
      </c>
      <c s="35" t="s">
        <v>51</v>
      </c>
      <c s="6" t="s">
        <v>580</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440</v>
      </c>
    </row>
    <row r="288" spans="1:5" ht="12.75">
      <c r="A288" t="s">
        <v>57</v>
      </c>
      <c r="E288" s="39" t="s">
        <v>444</v>
      </c>
    </row>
    <row r="289" spans="1:16" ht="12.75">
      <c r="A289" t="s">
        <v>49</v>
      </c>
      <c s="34" t="s">
        <v>319</v>
      </c>
      <c s="34" t="s">
        <v>581</v>
      </c>
      <c s="35" t="s">
        <v>51</v>
      </c>
      <c s="6" t="s">
        <v>582</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440</v>
      </c>
    </row>
    <row r="292" spans="1:5" ht="12.75">
      <c r="A292" t="s">
        <v>57</v>
      </c>
      <c r="E292" s="39" t="s">
        <v>444</v>
      </c>
    </row>
    <row r="293" spans="1:16" ht="25.5">
      <c r="A293" t="s">
        <v>49</v>
      </c>
      <c s="34" t="s">
        <v>323</v>
      </c>
      <c s="34" t="s">
        <v>583</v>
      </c>
      <c s="35" t="s">
        <v>51</v>
      </c>
      <c s="6" t="s">
        <v>584</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440</v>
      </c>
    </row>
    <row r="296" spans="1:5" ht="12.75">
      <c r="A296" t="s">
        <v>57</v>
      </c>
      <c r="E296" s="39" t="s">
        <v>585</v>
      </c>
    </row>
    <row r="297" spans="1:16" ht="38.25">
      <c r="A297" t="s">
        <v>49</v>
      </c>
      <c s="34" t="s">
        <v>327</v>
      </c>
      <c s="34" t="s">
        <v>586</v>
      </c>
      <c s="35" t="s">
        <v>51</v>
      </c>
      <c s="6" t="s">
        <v>587</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440</v>
      </c>
    </row>
    <row r="300" spans="1:5" ht="12.75">
      <c r="A300" t="s">
        <v>57</v>
      </c>
      <c r="E300" s="39" t="s">
        <v>585</v>
      </c>
    </row>
    <row r="301" spans="1:13" ht="12.75">
      <c r="A301" t="s">
        <v>46</v>
      </c>
      <c r="C301" s="31" t="s">
        <v>588</v>
      </c>
      <c r="E301" s="33" t="s">
        <v>589</v>
      </c>
      <c r="J301" s="32">
        <f>0</f>
      </c>
      <c s="32">
        <f>0</f>
      </c>
      <c s="32">
        <f>0+L302+L306</f>
      </c>
      <c s="32">
        <f>0+M302+M306</f>
      </c>
    </row>
    <row r="302" spans="1:16" ht="25.5">
      <c r="A302" t="s">
        <v>49</v>
      </c>
      <c s="34" t="s">
        <v>331</v>
      </c>
      <c s="34" t="s">
        <v>50</v>
      </c>
      <c s="35" t="s">
        <v>51</v>
      </c>
      <c s="6" t="s">
        <v>590</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440</v>
      </c>
    </row>
    <row r="305" spans="1:5" ht="12.75">
      <c r="A305" t="s">
        <v>57</v>
      </c>
      <c r="E305" s="39" t="s">
        <v>444</v>
      </c>
    </row>
    <row r="306" spans="1:16" ht="25.5">
      <c r="A306" t="s">
        <v>49</v>
      </c>
      <c s="34" t="s">
        <v>335</v>
      </c>
      <c s="34" t="s">
        <v>591</v>
      </c>
      <c s="35" t="s">
        <v>51</v>
      </c>
      <c s="6" t="s">
        <v>592</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440</v>
      </c>
    </row>
    <row r="309" spans="1:5" ht="12.75">
      <c r="A309" t="s">
        <v>57</v>
      </c>
      <c r="E309"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595</v>
      </c>
      <c r="E8" s="30" t="s">
        <v>594</v>
      </c>
      <c r="J8" s="29">
        <f>0+J9+J186</f>
      </c>
      <c s="29">
        <f>0+K9+K186</f>
      </c>
      <c s="29">
        <f>0+L9+L186</f>
      </c>
      <c s="29">
        <f>0+M9+M186</f>
      </c>
    </row>
    <row r="9" spans="1:13" ht="12.75">
      <c r="A9" t="s">
        <v>46</v>
      </c>
      <c r="C9" s="31" t="s">
        <v>596</v>
      </c>
      <c r="E9" s="33" t="s">
        <v>597</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598</v>
      </c>
      <c s="35" t="s">
        <v>51</v>
      </c>
      <c s="6" t="s">
        <v>599</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440</v>
      </c>
    </row>
    <row r="13" spans="1:5" ht="12.75">
      <c r="A13" t="s">
        <v>57</v>
      </c>
      <c r="E13" s="39" t="s">
        <v>444</v>
      </c>
    </row>
    <row r="14" spans="1:16" ht="12.75">
      <c r="A14" t="s">
        <v>49</v>
      </c>
      <c s="34" t="s">
        <v>27</v>
      </c>
      <c s="34" t="s">
        <v>600</v>
      </c>
      <c s="35" t="s">
        <v>51</v>
      </c>
      <c s="6" t="s">
        <v>601</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602</v>
      </c>
      <c s="35" t="s">
        <v>51</v>
      </c>
      <c s="6" t="s">
        <v>603</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25.5">
      <c r="A22" t="s">
        <v>49</v>
      </c>
      <c s="34" t="s">
        <v>63</v>
      </c>
      <c s="34" t="s">
        <v>604</v>
      </c>
      <c s="35" t="s">
        <v>51</v>
      </c>
      <c s="6" t="s">
        <v>605</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606</v>
      </c>
      <c s="35" t="s">
        <v>51</v>
      </c>
      <c s="6" t="s">
        <v>607</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608</v>
      </c>
      <c s="35" t="s">
        <v>51</v>
      </c>
      <c s="6" t="s">
        <v>609</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12.75">
      <c r="A34" t="s">
        <v>49</v>
      </c>
      <c s="34" t="s">
        <v>72</v>
      </c>
      <c s="34" t="s">
        <v>610</v>
      </c>
      <c s="35" t="s">
        <v>51</v>
      </c>
      <c s="6" t="s">
        <v>611</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612</v>
      </c>
    </row>
    <row r="38" spans="1:16" ht="12.75">
      <c r="A38" t="s">
        <v>49</v>
      </c>
      <c s="34" t="s">
        <v>76</v>
      </c>
      <c s="34" t="s">
        <v>613</v>
      </c>
      <c s="35" t="s">
        <v>51</v>
      </c>
      <c s="6" t="s">
        <v>614</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615</v>
      </c>
      <c s="35" t="s">
        <v>51</v>
      </c>
      <c s="6" t="s">
        <v>616</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617</v>
      </c>
      <c s="35" t="s">
        <v>51</v>
      </c>
      <c s="6" t="s">
        <v>618</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12.75">
      <c r="A50" t="s">
        <v>49</v>
      </c>
      <c s="34" t="s">
        <v>90</v>
      </c>
      <c s="34" t="s">
        <v>619</v>
      </c>
      <c s="35" t="s">
        <v>51</v>
      </c>
      <c s="6" t="s">
        <v>620</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621</v>
      </c>
      <c s="35" t="s">
        <v>51</v>
      </c>
      <c s="6" t="s">
        <v>622</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623</v>
      </c>
      <c s="35" t="s">
        <v>51</v>
      </c>
      <c s="6" t="s">
        <v>624</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12.75">
      <c r="A62" t="s">
        <v>49</v>
      </c>
      <c s="34" t="s">
        <v>101</v>
      </c>
      <c s="34" t="s">
        <v>552</v>
      </c>
      <c s="35" t="s">
        <v>51</v>
      </c>
      <c s="6" t="s">
        <v>553</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554</v>
      </c>
      <c s="35" t="s">
        <v>51</v>
      </c>
      <c s="6" t="s">
        <v>555</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25.5">
      <c r="A70" t="s">
        <v>49</v>
      </c>
      <c s="34" t="s">
        <v>109</v>
      </c>
      <c s="34" t="s">
        <v>625</v>
      </c>
      <c s="35" t="s">
        <v>51</v>
      </c>
      <c s="6" t="s">
        <v>626</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627</v>
      </c>
      <c s="35" t="s">
        <v>51</v>
      </c>
      <c s="6" t="s">
        <v>628</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444</v>
      </c>
    </row>
    <row r="78" spans="1:16" ht="12.75">
      <c r="A78" t="s">
        <v>49</v>
      </c>
      <c s="34" t="s">
        <v>116</v>
      </c>
      <c s="34" t="s">
        <v>629</v>
      </c>
      <c s="35" t="s">
        <v>51</v>
      </c>
      <c s="6" t="s">
        <v>630</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631</v>
      </c>
      <c s="35" t="s">
        <v>51</v>
      </c>
      <c s="6" t="s">
        <v>632</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12.75">
      <c r="A86" t="s">
        <v>49</v>
      </c>
      <c s="34" t="s">
        <v>125</v>
      </c>
      <c s="34" t="s">
        <v>539</v>
      </c>
      <c s="35" t="s">
        <v>51</v>
      </c>
      <c s="6" t="s">
        <v>540</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633</v>
      </c>
      <c s="35" t="s">
        <v>51</v>
      </c>
      <c s="6" t="s">
        <v>634</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444</v>
      </c>
    </row>
    <row r="94" spans="1:16" ht="12.75">
      <c r="A94" t="s">
        <v>49</v>
      </c>
      <c s="34" t="s">
        <v>134</v>
      </c>
      <c s="34" t="s">
        <v>635</v>
      </c>
      <c s="35" t="s">
        <v>51</v>
      </c>
      <c s="6" t="s">
        <v>636</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637</v>
      </c>
      <c s="35" t="s">
        <v>51</v>
      </c>
      <c s="6" t="s">
        <v>638</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639</v>
      </c>
      <c s="35" t="s">
        <v>51</v>
      </c>
      <c s="6" t="s">
        <v>640</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25.5">
      <c r="A106" t="s">
        <v>49</v>
      </c>
      <c s="34" t="s">
        <v>146</v>
      </c>
      <c s="34" t="s">
        <v>641</v>
      </c>
      <c s="35" t="s">
        <v>51</v>
      </c>
      <c s="6" t="s">
        <v>642</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25.5">
      <c r="A110" t="s">
        <v>49</v>
      </c>
      <c s="34" t="s">
        <v>151</v>
      </c>
      <c s="34" t="s">
        <v>643</v>
      </c>
      <c s="35" t="s">
        <v>51</v>
      </c>
      <c s="6" t="s">
        <v>644</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12.75">
      <c r="A114" t="s">
        <v>49</v>
      </c>
      <c s="34" t="s">
        <v>154</v>
      </c>
      <c s="34" t="s">
        <v>502</v>
      </c>
      <c s="35" t="s">
        <v>51</v>
      </c>
      <c s="6" t="s">
        <v>503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440</v>
      </c>
    </row>
    <row r="117" spans="1:5" ht="12.75">
      <c r="A117" t="s">
        <v>57</v>
      </c>
      <c r="E117" s="39" t="s">
        <v>444</v>
      </c>
    </row>
    <row r="118" spans="1:16" ht="25.5">
      <c r="A118" t="s">
        <v>49</v>
      </c>
      <c s="34" t="s">
        <v>157</v>
      </c>
      <c s="34" t="s">
        <v>504</v>
      </c>
      <c s="35" t="s">
        <v>51</v>
      </c>
      <c s="6" t="s">
        <v>505</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440</v>
      </c>
    </row>
    <row r="121" spans="1:5" ht="12.75">
      <c r="A121" t="s">
        <v>57</v>
      </c>
      <c r="E121" s="39" t="s">
        <v>444</v>
      </c>
    </row>
    <row r="122" spans="1:16" ht="12.75">
      <c r="A122" t="s">
        <v>49</v>
      </c>
      <c s="34" t="s">
        <v>161</v>
      </c>
      <c s="34" t="s">
        <v>645</v>
      </c>
      <c s="35" t="s">
        <v>51</v>
      </c>
      <c s="6" t="s">
        <v>646</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440</v>
      </c>
    </row>
    <row r="125" spans="1:5" ht="12.75">
      <c r="A125" t="s">
        <v>57</v>
      </c>
      <c r="E125" s="39" t="s">
        <v>444</v>
      </c>
    </row>
    <row r="126" spans="1:16" ht="12.75">
      <c r="A126" t="s">
        <v>49</v>
      </c>
      <c s="34" t="s">
        <v>165</v>
      </c>
      <c s="34" t="s">
        <v>647</v>
      </c>
      <c s="35" t="s">
        <v>51</v>
      </c>
      <c s="6" t="s">
        <v>648</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440</v>
      </c>
    </row>
    <row r="129" spans="1:5" ht="12.75">
      <c r="A129" t="s">
        <v>57</v>
      </c>
      <c r="E129" s="39" t="s">
        <v>444</v>
      </c>
    </row>
    <row r="130" spans="1:16" ht="12.75">
      <c r="A130" t="s">
        <v>49</v>
      </c>
      <c s="34" t="s">
        <v>169</v>
      </c>
      <c s="34" t="s">
        <v>649</v>
      </c>
      <c s="35" t="s">
        <v>51</v>
      </c>
      <c s="6" t="s">
        <v>650</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440</v>
      </c>
    </row>
    <row r="133" spans="1:5" ht="12.75">
      <c r="A133" t="s">
        <v>57</v>
      </c>
      <c r="E133" s="39" t="s">
        <v>444</v>
      </c>
    </row>
    <row r="134" spans="1:16" ht="25.5">
      <c r="A134" t="s">
        <v>49</v>
      </c>
      <c s="34" t="s">
        <v>172</v>
      </c>
      <c s="34" t="s">
        <v>651</v>
      </c>
      <c s="35" t="s">
        <v>51</v>
      </c>
      <c s="6" t="s">
        <v>652</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440</v>
      </c>
    </row>
    <row r="137" spans="1:5" ht="12.75">
      <c r="A137" t="s">
        <v>57</v>
      </c>
      <c r="E137" s="39" t="s">
        <v>444</v>
      </c>
    </row>
    <row r="138" spans="1:16" ht="12.75">
      <c r="A138" t="s">
        <v>49</v>
      </c>
      <c s="34" t="s">
        <v>176</v>
      </c>
      <c s="34" t="s">
        <v>653</v>
      </c>
      <c s="35" t="s">
        <v>51</v>
      </c>
      <c s="6" t="s">
        <v>654</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440</v>
      </c>
    </row>
    <row r="141" spans="1:5" ht="12.75">
      <c r="A141" t="s">
        <v>57</v>
      </c>
      <c r="E141" s="39" t="s">
        <v>444</v>
      </c>
    </row>
    <row r="142" spans="1:16" ht="12.75">
      <c r="A142" t="s">
        <v>49</v>
      </c>
      <c s="34" t="s">
        <v>180</v>
      </c>
      <c s="34" t="s">
        <v>655</v>
      </c>
      <c s="35" t="s">
        <v>51</v>
      </c>
      <c s="6" t="s">
        <v>656</v>
      </c>
      <c s="36" t="s">
        <v>88</v>
      </c>
      <c s="37">
        <v>4</v>
      </c>
      <c s="36">
        <v>0</v>
      </c>
      <c s="36">
        <f>ROUND(G142*H142,6)</f>
      </c>
      <c r="L142" s="38">
        <v>0</v>
      </c>
      <c s="32">
        <f>ROUND(ROUND(L142,2)*ROUND(G142,3),2)</f>
      </c>
      <c s="36" t="s">
        <v>657</v>
      </c>
      <c>
        <f>(M142*21)/100</f>
      </c>
      <c t="s">
        <v>27</v>
      </c>
    </row>
    <row r="143" spans="1:5" ht="12.75">
      <c r="A143" s="35" t="s">
        <v>55</v>
      </c>
      <c r="E143" s="39" t="s">
        <v>51</v>
      </c>
    </row>
    <row r="144" spans="1:5" ht="12.75">
      <c r="A144" s="35" t="s">
        <v>56</v>
      </c>
      <c r="E144" s="40" t="s">
        <v>440</v>
      </c>
    </row>
    <row r="145" spans="1:5" ht="12.75">
      <c r="A145" t="s">
        <v>57</v>
      </c>
      <c r="E145" s="39" t="s">
        <v>612</v>
      </c>
    </row>
    <row r="146" spans="1:16" ht="25.5">
      <c r="A146" t="s">
        <v>49</v>
      </c>
      <c s="34" t="s">
        <v>183</v>
      </c>
      <c s="34" t="s">
        <v>658</v>
      </c>
      <c s="35" t="s">
        <v>51</v>
      </c>
      <c s="6" t="s">
        <v>659</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440</v>
      </c>
    </row>
    <row r="149" spans="1:5" ht="12.75">
      <c r="A149" t="s">
        <v>57</v>
      </c>
      <c r="E149" s="39" t="s">
        <v>444</v>
      </c>
    </row>
    <row r="150" spans="1:16" ht="12.75">
      <c r="A150" t="s">
        <v>49</v>
      </c>
      <c s="34" t="s">
        <v>186</v>
      </c>
      <c s="34" t="s">
        <v>660</v>
      </c>
      <c s="35" t="s">
        <v>51</v>
      </c>
      <c s="6" t="s">
        <v>661</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440</v>
      </c>
    </row>
    <row r="153" spans="1:5" ht="12.75">
      <c r="A153" t="s">
        <v>57</v>
      </c>
      <c r="E153" s="39" t="s">
        <v>444</v>
      </c>
    </row>
    <row r="154" spans="1:16" ht="12.75">
      <c r="A154" t="s">
        <v>49</v>
      </c>
      <c s="34" t="s">
        <v>190</v>
      </c>
      <c s="34" t="s">
        <v>662</v>
      </c>
      <c s="35" t="s">
        <v>51</v>
      </c>
      <c s="6" t="s">
        <v>663</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440</v>
      </c>
    </row>
    <row r="157" spans="1:5" ht="12.75">
      <c r="A157" t="s">
        <v>57</v>
      </c>
      <c r="E157" s="39" t="s">
        <v>444</v>
      </c>
    </row>
    <row r="158" spans="1:16" ht="12.75">
      <c r="A158" t="s">
        <v>49</v>
      </c>
      <c s="34" t="s">
        <v>194</v>
      </c>
      <c s="34" t="s">
        <v>664</v>
      </c>
      <c s="35" t="s">
        <v>51</v>
      </c>
      <c s="6" t="s">
        <v>665</v>
      </c>
      <c s="36" t="s">
        <v>568</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440</v>
      </c>
    </row>
    <row r="161" spans="1:5" ht="12.75">
      <c r="A161" t="s">
        <v>57</v>
      </c>
      <c r="E161" s="39" t="s">
        <v>444</v>
      </c>
    </row>
    <row r="162" spans="1:16" ht="12.75">
      <c r="A162" t="s">
        <v>49</v>
      </c>
      <c s="34" t="s">
        <v>198</v>
      </c>
      <c s="34" t="s">
        <v>344</v>
      </c>
      <c s="35" t="s">
        <v>51</v>
      </c>
      <c s="6" t="s">
        <v>345</v>
      </c>
      <c s="36" t="s">
        <v>346</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440</v>
      </c>
    </row>
    <row r="165" spans="1:5" ht="12.75">
      <c r="A165" t="s">
        <v>57</v>
      </c>
      <c r="E165" s="39" t="s">
        <v>444</v>
      </c>
    </row>
    <row r="166" spans="1:16" ht="12.75">
      <c r="A166" t="s">
        <v>49</v>
      </c>
      <c s="34" t="s">
        <v>202</v>
      </c>
      <c s="34" t="s">
        <v>349</v>
      </c>
      <c s="35" t="s">
        <v>51</v>
      </c>
      <c s="6" t="s">
        <v>350</v>
      </c>
      <c s="36" t="s">
        <v>346</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440</v>
      </c>
    </row>
    <row r="169" spans="1:5" ht="12.75">
      <c r="A169" t="s">
        <v>57</v>
      </c>
      <c r="E169" s="39" t="s">
        <v>444</v>
      </c>
    </row>
    <row r="170" spans="1:16" ht="12.75">
      <c r="A170" t="s">
        <v>49</v>
      </c>
      <c s="34" t="s">
        <v>206</v>
      </c>
      <c s="34" t="s">
        <v>666</v>
      </c>
      <c s="35" t="s">
        <v>51</v>
      </c>
      <c s="6" t="s">
        <v>667</v>
      </c>
      <c s="36" t="s">
        <v>88</v>
      </c>
      <c s="37">
        <v>1</v>
      </c>
      <c s="36">
        <v>0</v>
      </c>
      <c s="36">
        <f>ROUND(G170*H170,6)</f>
      </c>
      <c r="L170" s="38">
        <v>0</v>
      </c>
      <c s="32">
        <f>ROUND(ROUND(L170,2)*ROUND(G170,3),2)</f>
      </c>
      <c s="36" t="s">
        <v>668</v>
      </c>
      <c>
        <f>(M170*21)/100</f>
      </c>
      <c t="s">
        <v>27</v>
      </c>
    </row>
    <row r="171" spans="1:5" ht="12.75">
      <c r="A171" s="35" t="s">
        <v>55</v>
      </c>
      <c r="E171" s="39" t="s">
        <v>51</v>
      </c>
    </row>
    <row r="172" spans="1:5" ht="12.75">
      <c r="A172" s="35" t="s">
        <v>56</v>
      </c>
      <c r="E172" s="40" t="s">
        <v>535</v>
      </c>
    </row>
    <row r="173" spans="1:5" ht="89.25">
      <c r="A173" t="s">
        <v>57</v>
      </c>
      <c r="E173" s="39" t="s">
        <v>669</v>
      </c>
    </row>
    <row r="174" spans="1:16" ht="25.5">
      <c r="A174" t="s">
        <v>49</v>
      </c>
      <c s="34" t="s">
        <v>210</v>
      </c>
      <c s="34" t="s">
        <v>670</v>
      </c>
      <c s="35" t="s">
        <v>51</v>
      </c>
      <c s="6" t="s">
        <v>671</v>
      </c>
      <c s="36" t="s">
        <v>672</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535</v>
      </c>
    </row>
    <row r="177" spans="1:5" ht="12.75">
      <c r="A177" t="s">
        <v>57</v>
      </c>
      <c r="E177" s="39" t="s">
        <v>444</v>
      </c>
    </row>
    <row r="178" spans="1:16" ht="38.25">
      <c r="A178" t="s">
        <v>49</v>
      </c>
      <c s="34" t="s">
        <v>214</v>
      </c>
      <c s="34" t="s">
        <v>673</v>
      </c>
      <c s="35" t="s">
        <v>51</v>
      </c>
      <c s="6" t="s">
        <v>674</v>
      </c>
      <c s="36" t="s">
        <v>672</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535</v>
      </c>
    </row>
    <row r="181" spans="1:5" ht="12.75">
      <c r="A181" t="s">
        <v>57</v>
      </c>
      <c r="E181" s="39" t="s">
        <v>444</v>
      </c>
    </row>
    <row r="182" spans="1:16" ht="25.5">
      <c r="A182" t="s">
        <v>49</v>
      </c>
      <c s="34" t="s">
        <v>218</v>
      </c>
      <c s="34" t="s">
        <v>675</v>
      </c>
      <c s="35" t="s">
        <v>51</v>
      </c>
      <c s="6" t="s">
        <v>676</v>
      </c>
      <c s="36" t="s">
        <v>346</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440</v>
      </c>
    </row>
    <row r="185" spans="1:5" ht="12.75">
      <c r="A185" t="s">
        <v>57</v>
      </c>
      <c r="E185" s="39" t="s">
        <v>444</v>
      </c>
    </row>
    <row r="186" spans="1:13" ht="12.75">
      <c r="A186" t="s">
        <v>46</v>
      </c>
      <c r="C186" s="31" t="s">
        <v>27</v>
      </c>
      <c r="E186" s="33" t="s">
        <v>589</v>
      </c>
      <c r="J186" s="32">
        <f>0</f>
      </c>
      <c s="32">
        <f>0</f>
      </c>
      <c s="32">
        <f>0+L187+L191</f>
      </c>
      <c s="32">
        <f>0+M187+M191</f>
      </c>
    </row>
    <row r="187" spans="1:16" ht="25.5">
      <c r="A187" t="s">
        <v>49</v>
      </c>
      <c s="34" t="s">
        <v>222</v>
      </c>
      <c s="34" t="s">
        <v>677</v>
      </c>
      <c s="35" t="s">
        <v>51</v>
      </c>
      <c s="6" t="s">
        <v>678</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591</v>
      </c>
      <c s="35" t="s">
        <v>51</v>
      </c>
      <c s="6" t="s">
        <v>679</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682</v>
      </c>
      <c r="E8" s="30" t="s">
        <v>681</v>
      </c>
      <c r="J8" s="29">
        <f>0+J9</f>
      </c>
      <c s="29">
        <f>0+K9</f>
      </c>
      <c s="29">
        <f>0+L9</f>
      </c>
      <c s="29">
        <f>0+M9</f>
      </c>
    </row>
    <row r="9" spans="1:13" ht="12.75">
      <c r="A9" t="s">
        <v>46</v>
      </c>
      <c r="C9" s="31" t="s">
        <v>596</v>
      </c>
      <c r="E9" s="33" t="s">
        <v>597</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683</v>
      </c>
      <c s="35" t="s">
        <v>51</v>
      </c>
      <c s="6" t="s">
        <v>684</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440</v>
      </c>
    </row>
    <row r="13" spans="1:5" ht="12.75">
      <c r="A13" t="s">
        <v>57</v>
      </c>
      <c r="E13" s="39" t="s">
        <v>401</v>
      </c>
    </row>
    <row r="14" spans="1:16" ht="12.75">
      <c r="A14" t="s">
        <v>49</v>
      </c>
      <c s="34" t="s">
        <v>27</v>
      </c>
      <c s="34" t="s">
        <v>685</v>
      </c>
      <c s="35" t="s">
        <v>51</v>
      </c>
      <c s="6" t="s">
        <v>686</v>
      </c>
      <c s="36" t="s">
        <v>88</v>
      </c>
      <c s="37">
        <v>1</v>
      </c>
      <c s="36">
        <v>0</v>
      </c>
      <c s="36">
        <f>ROUND(G14*H14,6)</f>
      </c>
      <c r="L14" s="38">
        <v>0</v>
      </c>
      <c s="32">
        <f>ROUND(ROUND(L14,2)*ROUND(G14,3),2)</f>
      </c>
      <c s="36" t="s">
        <v>687</v>
      </c>
      <c>
        <f>(M14*21)/100</f>
      </c>
      <c t="s">
        <v>27</v>
      </c>
    </row>
    <row r="15" spans="1:5" ht="12.75">
      <c r="A15" s="35" t="s">
        <v>55</v>
      </c>
      <c r="E15" s="39" t="s">
        <v>51</v>
      </c>
    </row>
    <row r="16" spans="1:5" ht="12.75">
      <c r="A16" s="35" t="s">
        <v>56</v>
      </c>
      <c r="E16" s="40" t="s">
        <v>440</v>
      </c>
    </row>
    <row r="17" spans="1:5" ht="102">
      <c r="A17" t="s">
        <v>57</v>
      </c>
      <c r="E17" s="39" t="s">
        <v>688</v>
      </c>
    </row>
    <row r="18" spans="1:16" ht="12.75">
      <c r="A18" t="s">
        <v>49</v>
      </c>
      <c s="34" t="s">
        <v>26</v>
      </c>
      <c s="34" t="s">
        <v>689</v>
      </c>
      <c s="35" t="s">
        <v>51</v>
      </c>
      <c s="6" t="s">
        <v>690</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401</v>
      </c>
    </row>
    <row r="22" spans="1:16" ht="12.75">
      <c r="A22" t="s">
        <v>49</v>
      </c>
      <c s="34" t="s">
        <v>63</v>
      </c>
      <c s="34" t="s">
        <v>691</v>
      </c>
      <c s="35" t="s">
        <v>51</v>
      </c>
      <c s="6" t="s">
        <v>692</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401</v>
      </c>
    </row>
    <row r="26" spans="1:16" ht="12.75">
      <c r="A26" t="s">
        <v>49</v>
      </c>
      <c s="34" t="s">
        <v>66</v>
      </c>
      <c s="34" t="s">
        <v>693</v>
      </c>
      <c s="35" t="s">
        <v>51</v>
      </c>
      <c s="6" t="s">
        <v>694</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401</v>
      </c>
    </row>
    <row r="30" spans="1:16" ht="12.75">
      <c r="A30" t="s">
        <v>49</v>
      </c>
      <c s="34" t="s">
        <v>69</v>
      </c>
      <c s="34" t="s">
        <v>695</v>
      </c>
      <c s="35" t="s">
        <v>51</v>
      </c>
      <c s="6" t="s">
        <v>696</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401</v>
      </c>
    </row>
    <row r="34" spans="1:16" ht="12.75">
      <c r="A34" t="s">
        <v>49</v>
      </c>
      <c s="34" t="s">
        <v>72</v>
      </c>
      <c s="34" t="s">
        <v>697</v>
      </c>
      <c s="35" t="s">
        <v>51</v>
      </c>
      <c s="6" t="s">
        <v>698</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440</v>
      </c>
    </row>
    <row r="37" spans="1:5" ht="12.75">
      <c r="A37" t="s">
        <v>57</v>
      </c>
      <c r="E37" s="39" t="s">
        <v>401</v>
      </c>
    </row>
    <row r="38" spans="1:16" ht="12.75">
      <c r="A38" t="s">
        <v>49</v>
      </c>
      <c s="34" t="s">
        <v>76</v>
      </c>
      <c s="34" t="s">
        <v>699</v>
      </c>
      <c s="35" t="s">
        <v>51</v>
      </c>
      <c s="6" t="s">
        <v>700</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401</v>
      </c>
    </row>
    <row r="42" spans="1:16" ht="12.75">
      <c r="A42" t="s">
        <v>49</v>
      </c>
      <c s="34" t="s">
        <v>81</v>
      </c>
      <c s="34" t="s">
        <v>701</v>
      </c>
      <c s="35" t="s">
        <v>51</v>
      </c>
      <c s="6" t="s">
        <v>702</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401</v>
      </c>
    </row>
    <row r="46" spans="1:16" ht="12.75">
      <c r="A46" t="s">
        <v>49</v>
      </c>
      <c s="34" t="s">
        <v>85</v>
      </c>
      <c s="34" t="s">
        <v>703</v>
      </c>
      <c s="35" t="s">
        <v>51</v>
      </c>
      <c s="6" t="s">
        <v>704</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401</v>
      </c>
    </row>
    <row r="50" spans="1:16" ht="12.75">
      <c r="A50" t="s">
        <v>49</v>
      </c>
      <c s="34" t="s">
        <v>90</v>
      </c>
      <c s="34" t="s">
        <v>705</v>
      </c>
      <c s="35" t="s">
        <v>51</v>
      </c>
      <c s="6" t="s">
        <v>706</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401</v>
      </c>
    </row>
    <row r="54" spans="1:16" ht="12.75">
      <c r="A54" t="s">
        <v>49</v>
      </c>
      <c s="34" t="s">
        <v>93</v>
      </c>
      <c s="34" t="s">
        <v>707</v>
      </c>
      <c s="35" t="s">
        <v>51</v>
      </c>
      <c s="6" t="s">
        <v>708</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401</v>
      </c>
    </row>
    <row r="58" spans="1:16" ht="12.75">
      <c r="A58" t="s">
        <v>49</v>
      </c>
      <c s="34" t="s">
        <v>97</v>
      </c>
      <c s="34" t="s">
        <v>709</v>
      </c>
      <c s="35" t="s">
        <v>51</v>
      </c>
      <c s="6" t="s">
        <v>710</v>
      </c>
      <c s="36" t="s">
        <v>88</v>
      </c>
      <c s="37">
        <v>1</v>
      </c>
      <c s="36">
        <v>0</v>
      </c>
      <c s="36">
        <f>ROUND(G58*H58,6)</f>
      </c>
      <c r="L58" s="38">
        <v>0</v>
      </c>
      <c s="32">
        <f>ROUND(ROUND(L58,2)*ROUND(G58,3),2)</f>
      </c>
      <c s="36" t="s">
        <v>687</v>
      </c>
      <c>
        <f>(M58*21)/100</f>
      </c>
      <c t="s">
        <v>27</v>
      </c>
    </row>
    <row r="59" spans="1:5" ht="12.75">
      <c r="A59" s="35" t="s">
        <v>55</v>
      </c>
      <c r="E59" s="39" t="s">
        <v>51</v>
      </c>
    </row>
    <row r="60" spans="1:5" ht="12.75">
      <c r="A60" s="35" t="s">
        <v>56</v>
      </c>
      <c r="E60" s="40" t="s">
        <v>440</v>
      </c>
    </row>
    <row r="61" spans="1:5" ht="102">
      <c r="A61" t="s">
        <v>57</v>
      </c>
      <c r="E61" s="39" t="s">
        <v>688</v>
      </c>
    </row>
    <row r="62" spans="1:16" ht="12.75">
      <c r="A62" t="s">
        <v>49</v>
      </c>
      <c s="34" t="s">
        <v>101</v>
      </c>
      <c s="34" t="s">
        <v>711</v>
      </c>
      <c s="35" t="s">
        <v>51</v>
      </c>
      <c s="6" t="s">
        <v>712</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440</v>
      </c>
    </row>
    <row r="65" spans="1:5" ht="12.75">
      <c r="A65" t="s">
        <v>57</v>
      </c>
      <c r="E65" s="39" t="s">
        <v>401</v>
      </c>
    </row>
    <row r="66" spans="1:16" ht="12.75">
      <c r="A66" t="s">
        <v>49</v>
      </c>
      <c s="34" t="s">
        <v>106</v>
      </c>
      <c s="34" t="s">
        <v>552</v>
      </c>
      <c s="35" t="s">
        <v>51</v>
      </c>
      <c s="6" t="s">
        <v>713</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401</v>
      </c>
    </row>
    <row r="70" spans="1:16" ht="12.75">
      <c r="A70" t="s">
        <v>49</v>
      </c>
      <c s="34" t="s">
        <v>109</v>
      </c>
      <c s="34" t="s">
        <v>554</v>
      </c>
      <c s="35" t="s">
        <v>51</v>
      </c>
      <c s="6" t="s">
        <v>714</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401</v>
      </c>
    </row>
    <row r="74" spans="1:16" ht="12.75">
      <c r="A74" t="s">
        <v>49</v>
      </c>
      <c s="34" t="s">
        <v>112</v>
      </c>
      <c s="34" t="s">
        <v>556</v>
      </c>
      <c s="35" t="s">
        <v>51</v>
      </c>
      <c s="6" t="s">
        <v>715</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401</v>
      </c>
    </row>
    <row r="78" spans="1:16" ht="12.75">
      <c r="A78" t="s">
        <v>49</v>
      </c>
      <c s="34" t="s">
        <v>116</v>
      </c>
      <c s="34" t="s">
        <v>716</v>
      </c>
      <c s="35" t="s">
        <v>51</v>
      </c>
      <c s="6" t="s">
        <v>717</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401</v>
      </c>
    </row>
    <row r="82" spans="1:16" ht="12.75">
      <c r="A82" t="s">
        <v>49</v>
      </c>
      <c s="34" t="s">
        <v>120</v>
      </c>
      <c s="34" t="s">
        <v>718</v>
      </c>
      <c s="35" t="s">
        <v>51</v>
      </c>
      <c s="6" t="s">
        <v>719</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401</v>
      </c>
    </row>
    <row r="86" spans="1:16" ht="12.75">
      <c r="A86" t="s">
        <v>49</v>
      </c>
      <c s="34" t="s">
        <v>125</v>
      </c>
      <c s="34" t="s">
        <v>720</v>
      </c>
      <c s="35" t="s">
        <v>51</v>
      </c>
      <c s="6" t="s">
        <v>721</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401</v>
      </c>
    </row>
    <row r="90" spans="1:16" ht="12.75">
      <c r="A90" t="s">
        <v>49</v>
      </c>
      <c s="34" t="s">
        <v>130</v>
      </c>
      <c s="34" t="s">
        <v>539</v>
      </c>
      <c s="35" t="s">
        <v>51</v>
      </c>
      <c s="6" t="s">
        <v>722</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401</v>
      </c>
    </row>
    <row r="94" spans="1:16" ht="12.75">
      <c r="A94" t="s">
        <v>49</v>
      </c>
      <c s="34" t="s">
        <v>134</v>
      </c>
      <c s="34" t="s">
        <v>643</v>
      </c>
      <c s="35" t="s">
        <v>51</v>
      </c>
      <c s="6" t="s">
        <v>723</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401</v>
      </c>
    </row>
    <row r="98" spans="1:16" ht="12.75">
      <c r="A98" t="s">
        <v>49</v>
      </c>
      <c s="34" t="s">
        <v>138</v>
      </c>
      <c s="34" t="s">
        <v>502</v>
      </c>
      <c s="35" t="s">
        <v>51</v>
      </c>
      <c s="6" t="s">
        <v>724</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401</v>
      </c>
    </row>
    <row r="102" spans="1:16" ht="12.75">
      <c r="A102" t="s">
        <v>49</v>
      </c>
      <c s="34" t="s">
        <v>141</v>
      </c>
      <c s="34" t="s">
        <v>725</v>
      </c>
      <c s="35" t="s">
        <v>51</v>
      </c>
      <c s="6" t="s">
        <v>726</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401</v>
      </c>
    </row>
    <row r="106" spans="1:16" ht="12.75">
      <c r="A106" t="s">
        <v>49</v>
      </c>
      <c s="34" t="s">
        <v>146</v>
      </c>
      <c s="34" t="s">
        <v>727</v>
      </c>
      <c s="35" t="s">
        <v>51</v>
      </c>
      <c s="6" t="s">
        <v>728</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401</v>
      </c>
    </row>
    <row r="110" spans="1:16" ht="12.75">
      <c r="A110" t="s">
        <v>49</v>
      </c>
      <c s="34" t="s">
        <v>151</v>
      </c>
      <c s="34" t="s">
        <v>729</v>
      </c>
      <c s="35" t="s">
        <v>51</v>
      </c>
      <c s="6" t="s">
        <v>730</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401</v>
      </c>
    </row>
    <row r="114" spans="1:16" ht="12.75">
      <c r="A114" t="s">
        <v>49</v>
      </c>
      <c s="34" t="s">
        <v>154</v>
      </c>
      <c s="34" t="s">
        <v>666</v>
      </c>
      <c s="35" t="s">
        <v>51</v>
      </c>
      <c s="6" t="s">
        <v>667</v>
      </c>
      <c s="36" t="s">
        <v>88</v>
      </c>
      <c s="37">
        <v>1</v>
      </c>
      <c s="36">
        <v>0</v>
      </c>
      <c s="36">
        <f>ROUND(G114*H114,6)</f>
      </c>
      <c r="L114" s="38">
        <v>0</v>
      </c>
      <c s="32">
        <f>ROUND(ROUND(L114,2)*ROUND(G114,3),2)</f>
      </c>
      <c s="36" t="s">
        <v>668</v>
      </c>
      <c>
        <f>(M114*21)/100</f>
      </c>
      <c t="s">
        <v>27</v>
      </c>
    </row>
    <row r="115" spans="1:5" ht="12.75">
      <c r="A115" s="35" t="s">
        <v>55</v>
      </c>
      <c r="E115" s="39" t="s">
        <v>51</v>
      </c>
    </row>
    <row r="116" spans="1:5" ht="12.75">
      <c r="A116" s="35" t="s">
        <v>56</v>
      </c>
      <c r="E116" s="40" t="s">
        <v>535</v>
      </c>
    </row>
    <row r="117" spans="1:5" ht="89.25">
      <c r="A117" t="s">
        <v>57</v>
      </c>
      <c r="E117" s="39" t="s">
        <v>669</v>
      </c>
    </row>
    <row r="118" spans="1:16" ht="25.5">
      <c r="A118" t="s">
        <v>49</v>
      </c>
      <c s="34" t="s">
        <v>157</v>
      </c>
      <c s="34" t="s">
        <v>670</v>
      </c>
      <c s="35" t="s">
        <v>51</v>
      </c>
      <c s="6" t="s">
        <v>671</v>
      </c>
      <c s="36" t="s">
        <v>672</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535</v>
      </c>
    </row>
    <row r="121" spans="1:5" ht="12.75">
      <c r="A121" t="s">
        <v>57</v>
      </c>
      <c r="E121" s="39" t="s">
        <v>444</v>
      </c>
    </row>
    <row r="122" spans="1:16" ht="38.25">
      <c r="A122" t="s">
        <v>49</v>
      </c>
      <c s="34" t="s">
        <v>161</v>
      </c>
      <c s="34" t="s">
        <v>673</v>
      </c>
      <c s="35" t="s">
        <v>51</v>
      </c>
      <c s="6" t="s">
        <v>674</v>
      </c>
      <c s="36" t="s">
        <v>672</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535</v>
      </c>
    </row>
    <row r="125" spans="1:5" ht="12.75">
      <c r="A125" t="s">
        <v>57</v>
      </c>
      <c r="E125" s="39" t="s">
        <v>444</v>
      </c>
    </row>
    <row r="126" spans="1:16" ht="12.75">
      <c r="A126" t="s">
        <v>49</v>
      </c>
      <c s="34" t="s">
        <v>165</v>
      </c>
      <c s="34" t="s">
        <v>528</v>
      </c>
      <c s="35" t="s">
        <v>51</v>
      </c>
      <c s="6" t="s">
        <v>731</v>
      </c>
      <c s="36" t="s">
        <v>732</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440</v>
      </c>
    </row>
    <row r="129" spans="1:5" ht="12.75">
      <c r="A129" t="s">
        <v>57</v>
      </c>
      <c r="E129" s="39" t="s">
        <v>401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735</v>
      </c>
      <c r="E8" s="30" t="s">
        <v>734</v>
      </c>
      <c r="J8" s="29">
        <f>0+J9+J130+J399</f>
      </c>
      <c s="29">
        <f>0+K9+K130+K399</f>
      </c>
      <c s="29">
        <f>0+L9+L130+L399</f>
      </c>
      <c s="29">
        <f>0+M9+M130+M399</f>
      </c>
    </row>
    <row r="9" spans="1:13" ht="12.75">
      <c r="A9" t="s">
        <v>46</v>
      </c>
      <c r="C9" s="31" t="s">
        <v>47</v>
      </c>
      <c r="E9" s="33" t="s">
        <v>435</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736</v>
      </c>
      <c s="35" t="s">
        <v>51</v>
      </c>
      <c s="6" t="s">
        <v>437</v>
      </c>
      <c s="36" t="s">
        <v>438</v>
      </c>
      <c s="37">
        <v>0.98</v>
      </c>
      <c s="36">
        <v>0</v>
      </c>
      <c s="36">
        <f>ROUND(G10*H10,6)</f>
      </c>
      <c r="L10" s="38">
        <v>0</v>
      </c>
      <c s="32">
        <f>ROUND(ROUND(L10,2)*ROUND(G10,3),2)</f>
      </c>
      <c s="36" t="s">
        <v>668</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737</v>
      </c>
      <c s="35" t="s">
        <v>51</v>
      </c>
      <c s="6" t="s">
        <v>738</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739</v>
      </c>
      <c s="35" t="s">
        <v>51</v>
      </c>
      <c s="6" t="s">
        <v>740</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442</v>
      </c>
      <c s="35" t="s">
        <v>51</v>
      </c>
      <c s="6" t="s">
        <v>443</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741</v>
      </c>
      <c s="35" t="s">
        <v>51</v>
      </c>
      <c s="6" t="s">
        <v>742</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445</v>
      </c>
      <c s="35" t="s">
        <v>51</v>
      </c>
      <c s="6" t="s">
        <v>446</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38.25">
      <c r="A34" t="s">
        <v>49</v>
      </c>
      <c s="34" t="s">
        <v>72</v>
      </c>
      <c s="34" t="s">
        <v>743</v>
      </c>
      <c s="35" t="s">
        <v>51</v>
      </c>
      <c s="6" t="s">
        <v>744</v>
      </c>
      <c s="36" t="s">
        <v>104</v>
      </c>
      <c s="37">
        <v>1</v>
      </c>
      <c s="36">
        <v>0</v>
      </c>
      <c s="36">
        <f>ROUND(G34*H34,6)</f>
      </c>
      <c r="L34" s="38">
        <v>0</v>
      </c>
      <c s="32">
        <f>ROUND(ROUND(L34,2)*ROUND(G34,3),2)</f>
      </c>
      <c s="36" t="s">
        <v>668</v>
      </c>
      <c>
        <f>(M34*21)/100</f>
      </c>
      <c t="s">
        <v>27</v>
      </c>
    </row>
    <row r="35" spans="1:5" ht="12.75">
      <c r="A35" s="35" t="s">
        <v>55</v>
      </c>
      <c r="E35" s="39" t="s">
        <v>51</v>
      </c>
    </row>
    <row r="36" spans="1:5" ht="12.75">
      <c r="A36" s="35" t="s">
        <v>56</v>
      </c>
      <c r="E36" s="40" t="s">
        <v>440</v>
      </c>
    </row>
    <row r="37" spans="1:5" ht="409.5">
      <c r="A37" t="s">
        <v>57</v>
      </c>
      <c r="E37" s="39" t="s">
        <v>745</v>
      </c>
    </row>
    <row r="38" spans="1:16" ht="12.75">
      <c r="A38" t="s">
        <v>49</v>
      </c>
      <c s="34" t="s">
        <v>76</v>
      </c>
      <c s="34" t="s">
        <v>746</v>
      </c>
      <c s="35" t="s">
        <v>51</v>
      </c>
      <c s="6" t="s">
        <v>747</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748</v>
      </c>
      <c s="35" t="s">
        <v>51</v>
      </c>
      <c s="6" t="s">
        <v>749</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447</v>
      </c>
      <c s="35" t="s">
        <v>51</v>
      </c>
      <c s="6" t="s">
        <v>448</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25.5">
      <c r="A50" t="s">
        <v>49</v>
      </c>
      <c s="34" t="s">
        <v>90</v>
      </c>
      <c s="34" t="s">
        <v>449</v>
      </c>
      <c s="35" t="s">
        <v>51</v>
      </c>
      <c s="6" t="s">
        <v>450</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440</v>
      </c>
    </row>
    <row r="61" spans="1:5" ht="12.75">
      <c r="A61" t="s">
        <v>57</v>
      </c>
      <c r="E61" s="39" t="s">
        <v>444</v>
      </c>
    </row>
    <row r="62" spans="1:16" ht="25.5">
      <c r="A62" t="s">
        <v>49</v>
      </c>
      <c s="34" t="s">
        <v>101</v>
      </c>
      <c s="34" t="s">
        <v>750</v>
      </c>
      <c s="35" t="s">
        <v>51</v>
      </c>
      <c s="6" t="s">
        <v>751</v>
      </c>
      <c s="36" t="s">
        <v>88</v>
      </c>
      <c s="37">
        <v>5</v>
      </c>
      <c s="36">
        <v>0</v>
      </c>
      <c s="36">
        <f>ROUND(G62*H62,6)</f>
      </c>
      <c r="L62" s="38">
        <v>0</v>
      </c>
      <c s="32">
        <f>ROUND(ROUND(L62,2)*ROUND(G62,3),2)</f>
      </c>
      <c s="36" t="s">
        <v>668</v>
      </c>
      <c>
        <f>(M62*21)/100</f>
      </c>
      <c t="s">
        <v>27</v>
      </c>
    </row>
    <row r="63" spans="1:5" ht="12.75">
      <c r="A63" s="35" t="s">
        <v>55</v>
      </c>
      <c r="E63" s="39" t="s">
        <v>51</v>
      </c>
    </row>
    <row r="64" spans="1:5" ht="12.75">
      <c r="A64" s="35" t="s">
        <v>56</v>
      </c>
      <c r="E64" s="40" t="s">
        <v>440</v>
      </c>
    </row>
    <row r="65" spans="1:5" ht="76.5">
      <c r="A65" t="s">
        <v>57</v>
      </c>
      <c r="E65" s="39" t="s">
        <v>752</v>
      </c>
    </row>
    <row r="66" spans="1:16" ht="25.5">
      <c r="A66" t="s">
        <v>49</v>
      </c>
      <c s="34" t="s">
        <v>106</v>
      </c>
      <c s="34" t="s">
        <v>753</v>
      </c>
      <c s="35" t="s">
        <v>51</v>
      </c>
      <c s="6" t="s">
        <v>754</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25.5">
      <c r="A70" t="s">
        <v>49</v>
      </c>
      <c s="34" t="s">
        <v>109</v>
      </c>
      <c s="34" t="s">
        <v>451</v>
      </c>
      <c s="35" t="s">
        <v>51</v>
      </c>
      <c s="6" t="s">
        <v>452</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440</v>
      </c>
    </row>
    <row r="77" spans="1:5" ht="12.75">
      <c r="A77" t="s">
        <v>57</v>
      </c>
      <c r="E77" s="39" t="s">
        <v>444</v>
      </c>
    </row>
    <row r="78" spans="1:16" ht="12.75">
      <c r="A78" t="s">
        <v>49</v>
      </c>
      <c s="34" t="s">
        <v>116</v>
      </c>
      <c s="34" t="s">
        <v>459</v>
      </c>
      <c s="35" t="s">
        <v>51</v>
      </c>
      <c s="6" t="s">
        <v>460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755</v>
      </c>
      <c s="35" t="s">
        <v>51</v>
      </c>
      <c s="6" t="s">
        <v>756</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25.5">
      <c r="A86" t="s">
        <v>49</v>
      </c>
      <c s="34" t="s">
        <v>125</v>
      </c>
      <c s="34" t="s">
        <v>453</v>
      </c>
      <c s="35" t="s">
        <v>51</v>
      </c>
      <c s="6" t="s">
        <v>454</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757</v>
      </c>
      <c s="35" t="s">
        <v>51</v>
      </c>
      <c s="6" t="s">
        <v>758</v>
      </c>
      <c s="36" t="s">
        <v>128</v>
      </c>
      <c s="37">
        <v>3</v>
      </c>
      <c s="36">
        <v>0</v>
      </c>
      <c s="36">
        <f>ROUND(G90*H90,6)</f>
      </c>
      <c r="L90" s="38">
        <v>0</v>
      </c>
      <c s="32">
        <f>ROUND(ROUND(L90,2)*ROUND(G90,3),2)</f>
      </c>
      <c s="36" t="s">
        <v>759</v>
      </c>
      <c>
        <f>(M90*21)/100</f>
      </c>
      <c t="s">
        <v>27</v>
      </c>
    </row>
    <row r="91" spans="1:5" ht="12.75">
      <c r="A91" s="35" t="s">
        <v>55</v>
      </c>
      <c r="E91" s="39" t="s">
        <v>51</v>
      </c>
    </row>
    <row r="92" spans="1:5" ht="12.75">
      <c r="A92" s="35" t="s">
        <v>56</v>
      </c>
      <c r="E92" s="40" t="s">
        <v>440</v>
      </c>
    </row>
    <row r="93" spans="1:5" ht="12.75">
      <c r="A93" t="s">
        <v>57</v>
      </c>
      <c r="E93" s="39" t="s">
        <v>444</v>
      </c>
    </row>
    <row r="94" spans="1:16" ht="25.5">
      <c r="A94" t="s">
        <v>49</v>
      </c>
      <c s="34" t="s">
        <v>134</v>
      </c>
      <c s="34" t="s">
        <v>455</v>
      </c>
      <c s="35" t="s">
        <v>51</v>
      </c>
      <c s="6" t="s">
        <v>456</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760</v>
      </c>
      <c s="35" t="s">
        <v>51</v>
      </c>
      <c s="6" t="s">
        <v>761</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762</v>
      </c>
      <c s="35" t="s">
        <v>51</v>
      </c>
      <c s="6" t="s">
        <v>763</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12.75">
      <c r="A106" t="s">
        <v>49</v>
      </c>
      <c s="34" t="s">
        <v>146</v>
      </c>
      <c s="34" t="s">
        <v>764</v>
      </c>
      <c s="35" t="s">
        <v>51</v>
      </c>
      <c s="6" t="s">
        <v>765</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12.75">
      <c r="A110" t="s">
        <v>49</v>
      </c>
      <c s="34" t="s">
        <v>151</v>
      </c>
      <c s="34" t="s">
        <v>378</v>
      </c>
      <c s="35" t="s">
        <v>51</v>
      </c>
      <c s="6" t="s">
        <v>379</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12.75">
      <c r="A114" t="s">
        <v>49</v>
      </c>
      <c s="34" t="s">
        <v>154</v>
      </c>
      <c s="34" t="s">
        <v>382</v>
      </c>
      <c s="35" t="s">
        <v>51</v>
      </c>
      <c s="6" t="s">
        <v>383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440</v>
      </c>
    </row>
    <row r="117" spans="1:5" ht="12.75">
      <c r="A117" t="s">
        <v>57</v>
      </c>
      <c r="E117" s="39" t="s">
        <v>444</v>
      </c>
    </row>
    <row r="118" spans="1:16" ht="12.75">
      <c r="A118" t="s">
        <v>49</v>
      </c>
      <c s="34" t="s">
        <v>157</v>
      </c>
      <c s="34" t="s">
        <v>461</v>
      </c>
      <c s="35" t="s">
        <v>51</v>
      </c>
      <c s="6" t="s">
        <v>462</v>
      </c>
      <c s="36" t="s">
        <v>463</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440</v>
      </c>
    </row>
    <row r="121" spans="1:5" ht="12.75">
      <c r="A121" t="s">
        <v>57</v>
      </c>
      <c r="E121" s="39" t="s">
        <v>444</v>
      </c>
    </row>
    <row r="122" spans="1:16" ht="25.5">
      <c r="A122" t="s">
        <v>49</v>
      </c>
      <c s="34" t="s">
        <v>161</v>
      </c>
      <c s="34" t="s">
        <v>766</v>
      </c>
      <c s="35" t="s">
        <v>51</v>
      </c>
      <c s="6" t="s">
        <v>767</v>
      </c>
      <c s="36" t="s">
        <v>438</v>
      </c>
      <c s="37">
        <v>0.98</v>
      </c>
      <c s="36">
        <v>0</v>
      </c>
      <c s="36">
        <f>ROUND(G122*H122,6)</f>
      </c>
      <c r="L122" s="38">
        <v>0</v>
      </c>
      <c s="32">
        <f>ROUND(ROUND(L122,2)*ROUND(G122,3),2)</f>
      </c>
      <c s="36" t="s">
        <v>668</v>
      </c>
      <c>
        <f>(M122*21)/100</f>
      </c>
      <c t="s">
        <v>27</v>
      </c>
    </row>
    <row r="123" spans="1:5" ht="12.75">
      <c r="A123" s="35" t="s">
        <v>55</v>
      </c>
      <c r="E123" s="39" t="s">
        <v>51</v>
      </c>
    </row>
    <row r="124" spans="1:5" ht="12.75">
      <c r="A124" s="35" t="s">
        <v>56</v>
      </c>
      <c r="E124" s="40" t="s">
        <v>440</v>
      </c>
    </row>
    <row r="125" spans="1:5" ht="89.25">
      <c r="A125" t="s">
        <v>57</v>
      </c>
      <c r="E125" s="39" t="s">
        <v>768</v>
      </c>
    </row>
    <row r="126" spans="1:16" ht="12.75">
      <c r="A126" t="s">
        <v>49</v>
      </c>
      <c s="34" t="s">
        <v>165</v>
      </c>
      <c s="34" t="s">
        <v>769</v>
      </c>
      <c s="35" t="s">
        <v>51</v>
      </c>
      <c s="6" t="s">
        <v>465</v>
      </c>
      <c s="36" t="s">
        <v>438</v>
      </c>
      <c s="37">
        <v>0.98</v>
      </c>
      <c s="36">
        <v>0</v>
      </c>
      <c s="36">
        <f>ROUND(G126*H126,6)</f>
      </c>
      <c r="L126" s="38">
        <v>0</v>
      </c>
      <c s="32">
        <f>ROUND(ROUND(L126,2)*ROUND(G126,3),2)</f>
      </c>
      <c s="36" t="s">
        <v>668</v>
      </c>
      <c>
        <f>(M126*21)/100</f>
      </c>
      <c t="s">
        <v>27</v>
      </c>
    </row>
    <row r="127" spans="1:5" ht="12.75">
      <c r="A127" s="35" t="s">
        <v>55</v>
      </c>
      <c r="E127" s="39" t="s">
        <v>51</v>
      </c>
    </row>
    <row r="128" spans="1:5" ht="12.75">
      <c r="A128" s="35" t="s">
        <v>56</v>
      </c>
      <c r="E128" s="40" t="s">
        <v>440</v>
      </c>
    </row>
    <row r="129" spans="1:5" ht="89.25">
      <c r="A129" t="s">
        <v>57</v>
      </c>
      <c r="E129" s="39" t="s">
        <v>466</v>
      </c>
    </row>
    <row r="130" spans="1:13" ht="12.75">
      <c r="A130" t="s">
        <v>46</v>
      </c>
      <c r="C130" s="31" t="s">
        <v>27</v>
      </c>
      <c r="E130" s="33" t="s">
        <v>770</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771</v>
      </c>
      <c s="35" t="s">
        <v>51</v>
      </c>
      <c s="6" t="s">
        <v>772</v>
      </c>
      <c s="36" t="s">
        <v>543</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440</v>
      </c>
    </row>
    <row r="134" spans="1:5" ht="12.75">
      <c r="A134" t="s">
        <v>57</v>
      </c>
      <c r="E134" s="39" t="s">
        <v>444</v>
      </c>
    </row>
    <row r="135" spans="1:16" ht="25.5">
      <c r="A135" t="s">
        <v>49</v>
      </c>
      <c s="34" t="s">
        <v>172</v>
      </c>
      <c s="34" t="s">
        <v>773</v>
      </c>
      <c s="35" t="s">
        <v>51</v>
      </c>
      <c s="6" t="s">
        <v>774</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775</v>
      </c>
      <c s="35" t="s">
        <v>51</v>
      </c>
      <c s="6" t="s">
        <v>776</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12.75">
      <c r="A143" t="s">
        <v>49</v>
      </c>
      <c s="34" t="s">
        <v>180</v>
      </c>
      <c s="34" t="s">
        <v>777</v>
      </c>
      <c s="35" t="s">
        <v>51</v>
      </c>
      <c s="6" t="s">
        <v>778</v>
      </c>
      <c s="36" t="s">
        <v>779</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25.5">
      <c r="A147" t="s">
        <v>49</v>
      </c>
      <c s="34" t="s">
        <v>183</v>
      </c>
      <c s="34" t="s">
        <v>627</v>
      </c>
      <c s="35" t="s">
        <v>51</v>
      </c>
      <c s="6" t="s">
        <v>628</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780</v>
      </c>
      <c s="35" t="s">
        <v>51</v>
      </c>
      <c s="6" t="s">
        <v>781</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12.75">
      <c r="A155" t="s">
        <v>49</v>
      </c>
      <c s="34" t="s">
        <v>190</v>
      </c>
      <c s="34" t="s">
        <v>782</v>
      </c>
      <c s="35" t="s">
        <v>51</v>
      </c>
      <c s="6" t="s">
        <v>783</v>
      </c>
      <c s="36" t="s">
        <v>88</v>
      </c>
      <c s="37">
        <v>1</v>
      </c>
      <c s="36">
        <v>0</v>
      </c>
      <c s="36">
        <f>ROUND(G155*H155,6)</f>
      </c>
      <c r="L155" s="38">
        <v>0</v>
      </c>
      <c s="32">
        <f>ROUND(ROUND(L155,2)*ROUND(G155,3),2)</f>
      </c>
      <c s="36" t="s">
        <v>759</v>
      </c>
      <c>
        <f>(M155*21)/100</f>
      </c>
      <c t="s">
        <v>27</v>
      </c>
    </row>
    <row r="156" spans="1:5" ht="12.75">
      <c r="A156" s="35" t="s">
        <v>55</v>
      </c>
      <c r="E156" s="39" t="s">
        <v>51</v>
      </c>
    </row>
    <row r="157" spans="1:5" ht="12.75">
      <c r="A157" s="35" t="s">
        <v>56</v>
      </c>
      <c r="E157" s="40" t="s">
        <v>440</v>
      </c>
    </row>
    <row r="158" spans="1:5" ht="12.75">
      <c r="A158" t="s">
        <v>57</v>
      </c>
      <c r="E158" s="39" t="s">
        <v>444</v>
      </c>
    </row>
    <row r="159" spans="1:16" ht="12.75">
      <c r="A159" t="s">
        <v>49</v>
      </c>
      <c s="34" t="s">
        <v>194</v>
      </c>
      <c s="34" t="s">
        <v>784</v>
      </c>
      <c s="35" t="s">
        <v>51</v>
      </c>
      <c s="6" t="s">
        <v>785</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12.75">
      <c r="A163" t="s">
        <v>49</v>
      </c>
      <c s="34" t="s">
        <v>198</v>
      </c>
      <c s="34" t="s">
        <v>786</v>
      </c>
      <c s="35" t="s">
        <v>51</v>
      </c>
      <c s="6" t="s">
        <v>787</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12.75">
      <c r="A167" t="s">
        <v>49</v>
      </c>
      <c s="34" t="s">
        <v>202</v>
      </c>
      <c s="34" t="s">
        <v>788</v>
      </c>
      <c s="35" t="s">
        <v>51</v>
      </c>
      <c s="6" t="s">
        <v>789</v>
      </c>
      <c s="36" t="s">
        <v>790</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440</v>
      </c>
    </row>
    <row r="170" spans="1:5" ht="12.75">
      <c r="A170" t="s">
        <v>57</v>
      </c>
      <c r="E170" s="39" t="s">
        <v>444</v>
      </c>
    </row>
    <row r="171" spans="1:16" ht="12.75">
      <c r="A171" t="s">
        <v>49</v>
      </c>
      <c s="34" t="s">
        <v>206</v>
      </c>
      <c s="34" t="s">
        <v>791</v>
      </c>
      <c s="35" t="s">
        <v>51</v>
      </c>
      <c s="6" t="s">
        <v>792</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793</v>
      </c>
      <c s="35" t="s">
        <v>51</v>
      </c>
      <c s="6" t="s">
        <v>794</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795</v>
      </c>
      <c s="35" t="s">
        <v>51</v>
      </c>
      <c s="6" t="s">
        <v>796</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12.75">
      <c r="A183" t="s">
        <v>49</v>
      </c>
      <c s="34" t="s">
        <v>218</v>
      </c>
      <c s="34" t="s">
        <v>797</v>
      </c>
      <c s="35" t="s">
        <v>51</v>
      </c>
      <c s="6" t="s">
        <v>798</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799</v>
      </c>
      <c s="35" t="s">
        <v>51</v>
      </c>
      <c s="6" t="s">
        <v>800</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12.75">
      <c r="A191" t="s">
        <v>49</v>
      </c>
      <c s="34" t="s">
        <v>226</v>
      </c>
      <c s="34" t="s">
        <v>801</v>
      </c>
      <c s="35" t="s">
        <v>51</v>
      </c>
      <c s="6" t="s">
        <v>802</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803</v>
      </c>
      <c s="35" t="s">
        <v>51</v>
      </c>
      <c s="6" t="s">
        <v>804</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440</v>
      </c>
    </row>
    <row r="198" spans="1:5" ht="12.75">
      <c r="A198" t="s">
        <v>57</v>
      </c>
      <c r="E198" s="39" t="s">
        <v>444</v>
      </c>
    </row>
    <row r="199" spans="1:16" ht="12.75">
      <c r="A199" t="s">
        <v>49</v>
      </c>
      <c s="34" t="s">
        <v>234</v>
      </c>
      <c s="34" t="s">
        <v>805</v>
      </c>
      <c s="35" t="s">
        <v>51</v>
      </c>
      <c s="6" t="s">
        <v>806</v>
      </c>
      <c s="36" t="s">
        <v>88</v>
      </c>
      <c s="37">
        <v>1</v>
      </c>
      <c s="36">
        <v>0</v>
      </c>
      <c s="36">
        <f>ROUND(G199*H199,6)</f>
      </c>
      <c r="L199" s="38">
        <v>0</v>
      </c>
      <c s="32">
        <f>ROUND(ROUND(L199,2)*ROUND(G199,3),2)</f>
      </c>
      <c s="36" t="s">
        <v>759</v>
      </c>
      <c>
        <f>(M199*21)/100</f>
      </c>
      <c t="s">
        <v>27</v>
      </c>
    </row>
    <row r="200" spans="1:5" ht="12.75">
      <c r="A200" s="35" t="s">
        <v>55</v>
      </c>
      <c r="E200" s="39" t="s">
        <v>51</v>
      </c>
    </row>
    <row r="201" spans="1:5" ht="12.75">
      <c r="A201" s="35" t="s">
        <v>56</v>
      </c>
      <c r="E201" s="40" t="s">
        <v>440</v>
      </c>
    </row>
    <row r="202" spans="1:5" ht="12.75">
      <c r="A202" t="s">
        <v>57</v>
      </c>
      <c r="E202" s="39" t="s">
        <v>444</v>
      </c>
    </row>
    <row r="203" spans="1:16" ht="12.75">
      <c r="A203" t="s">
        <v>49</v>
      </c>
      <c s="34" t="s">
        <v>238</v>
      </c>
      <c s="34" t="s">
        <v>807</v>
      </c>
      <c s="35" t="s">
        <v>51</v>
      </c>
      <c s="6" t="s">
        <v>808</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440</v>
      </c>
    </row>
    <row r="206" spans="1:5" ht="12.75">
      <c r="A206" t="s">
        <v>57</v>
      </c>
      <c r="E206" s="39" t="s">
        <v>444</v>
      </c>
    </row>
    <row r="207" spans="1:16" ht="12.75">
      <c r="A207" t="s">
        <v>49</v>
      </c>
      <c s="34" t="s">
        <v>242</v>
      </c>
      <c s="34" t="s">
        <v>809</v>
      </c>
      <c s="35" t="s">
        <v>51</v>
      </c>
      <c s="6" t="s">
        <v>810</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440</v>
      </c>
    </row>
    <row r="210" spans="1:5" ht="12.75">
      <c r="A210" t="s">
        <v>57</v>
      </c>
      <c r="E210" s="39" t="s">
        <v>444</v>
      </c>
    </row>
    <row r="211" spans="1:16" ht="12.75">
      <c r="A211" t="s">
        <v>49</v>
      </c>
      <c s="34" t="s">
        <v>246</v>
      </c>
      <c s="34" t="s">
        <v>811</v>
      </c>
      <c s="35" t="s">
        <v>51</v>
      </c>
      <c s="6" t="s">
        <v>812</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440</v>
      </c>
    </row>
    <row r="214" spans="1:5" ht="12.75">
      <c r="A214" t="s">
        <v>57</v>
      </c>
      <c r="E214" s="39" t="s">
        <v>444</v>
      </c>
    </row>
    <row r="215" spans="1:16" ht="12.75">
      <c r="A215" t="s">
        <v>49</v>
      </c>
      <c s="34" t="s">
        <v>251</v>
      </c>
      <c s="34" t="s">
        <v>813</v>
      </c>
      <c s="35" t="s">
        <v>51</v>
      </c>
      <c s="6" t="s">
        <v>814</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440</v>
      </c>
    </row>
    <row r="218" spans="1:5" ht="12.75">
      <c r="A218" t="s">
        <v>57</v>
      </c>
      <c r="E218" s="39" t="s">
        <v>444</v>
      </c>
    </row>
    <row r="219" spans="1:16" ht="12.75">
      <c r="A219" t="s">
        <v>49</v>
      </c>
      <c s="34" t="s">
        <v>255</v>
      </c>
      <c s="34" t="s">
        <v>815</v>
      </c>
      <c s="35" t="s">
        <v>51</v>
      </c>
      <c s="6" t="s">
        <v>816</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440</v>
      </c>
    </row>
    <row r="222" spans="1:5" ht="12.75">
      <c r="A222" t="s">
        <v>57</v>
      </c>
      <c r="E222" s="39" t="s">
        <v>444</v>
      </c>
    </row>
    <row r="223" spans="1:16" ht="12.75">
      <c r="A223" t="s">
        <v>49</v>
      </c>
      <c s="34" t="s">
        <v>259</v>
      </c>
      <c s="34" t="s">
        <v>817</v>
      </c>
      <c s="35" t="s">
        <v>51</v>
      </c>
      <c s="6" t="s">
        <v>818</v>
      </c>
      <c s="36" t="s">
        <v>88</v>
      </c>
      <c s="37">
        <v>2</v>
      </c>
      <c s="36">
        <v>0</v>
      </c>
      <c s="36">
        <f>ROUND(G223*H223,6)</f>
      </c>
      <c r="L223" s="38">
        <v>0</v>
      </c>
      <c s="32">
        <f>ROUND(ROUND(L223,2)*ROUND(G223,3),2)</f>
      </c>
      <c s="36" t="s">
        <v>759</v>
      </c>
      <c>
        <f>(M223*21)/100</f>
      </c>
      <c t="s">
        <v>27</v>
      </c>
    </row>
    <row r="224" spans="1:5" ht="12.75">
      <c r="A224" s="35" t="s">
        <v>55</v>
      </c>
      <c r="E224" s="39" t="s">
        <v>51</v>
      </c>
    </row>
    <row r="225" spans="1:5" ht="12.75">
      <c r="A225" s="35" t="s">
        <v>56</v>
      </c>
      <c r="E225" s="40" t="s">
        <v>440</v>
      </c>
    </row>
    <row r="226" spans="1:5" ht="12.75">
      <c r="A226" t="s">
        <v>57</v>
      </c>
      <c r="E226" s="39" t="s">
        <v>444</v>
      </c>
    </row>
    <row r="227" spans="1:16" ht="12.75">
      <c r="A227" t="s">
        <v>49</v>
      </c>
      <c s="34" t="s">
        <v>263</v>
      </c>
      <c s="34" t="s">
        <v>819</v>
      </c>
      <c s="35" t="s">
        <v>51</v>
      </c>
      <c s="6" t="s">
        <v>820</v>
      </c>
      <c s="36" t="s">
        <v>88</v>
      </c>
      <c s="37">
        <v>2</v>
      </c>
      <c s="36">
        <v>0</v>
      </c>
      <c s="36">
        <f>ROUND(G227*H227,6)</f>
      </c>
      <c r="L227" s="38">
        <v>0</v>
      </c>
      <c s="32">
        <f>ROUND(ROUND(L227,2)*ROUND(G227,3),2)</f>
      </c>
      <c s="36" t="s">
        <v>759</v>
      </c>
      <c>
        <f>(M227*21)/100</f>
      </c>
      <c t="s">
        <v>27</v>
      </c>
    </row>
    <row r="228" spans="1:5" ht="12.75">
      <c r="A228" s="35" t="s">
        <v>55</v>
      </c>
      <c r="E228" s="39" t="s">
        <v>51</v>
      </c>
    </row>
    <row r="229" spans="1:5" ht="12.75">
      <c r="A229" s="35" t="s">
        <v>56</v>
      </c>
      <c r="E229" s="40" t="s">
        <v>440</v>
      </c>
    </row>
    <row r="230" spans="1:5" ht="12.75">
      <c r="A230" t="s">
        <v>57</v>
      </c>
      <c r="E230" s="39" t="s">
        <v>444</v>
      </c>
    </row>
    <row r="231" spans="1:16" ht="12.75">
      <c r="A231" t="s">
        <v>49</v>
      </c>
      <c s="34" t="s">
        <v>267</v>
      </c>
      <c s="34" t="s">
        <v>821</v>
      </c>
      <c s="35" t="s">
        <v>51</v>
      </c>
      <c s="6" t="s">
        <v>822</v>
      </c>
      <c s="36" t="s">
        <v>88</v>
      </c>
      <c s="37">
        <v>2</v>
      </c>
      <c s="36">
        <v>0</v>
      </c>
      <c s="36">
        <f>ROUND(G231*H231,6)</f>
      </c>
      <c r="L231" s="38">
        <v>0</v>
      </c>
      <c s="32">
        <f>ROUND(ROUND(L231,2)*ROUND(G231,3),2)</f>
      </c>
      <c s="36" t="s">
        <v>759</v>
      </c>
      <c>
        <f>(M231*21)/100</f>
      </c>
      <c t="s">
        <v>27</v>
      </c>
    </row>
    <row r="232" spans="1:5" ht="12.75">
      <c r="A232" s="35" t="s">
        <v>55</v>
      </c>
      <c r="E232" s="39" t="s">
        <v>51</v>
      </c>
    </row>
    <row r="233" spans="1:5" ht="12.75">
      <c r="A233" s="35" t="s">
        <v>56</v>
      </c>
      <c r="E233" s="40" t="s">
        <v>440</v>
      </c>
    </row>
    <row r="234" spans="1:5" ht="12.75">
      <c r="A234" t="s">
        <v>57</v>
      </c>
      <c r="E234" s="39" t="s">
        <v>444</v>
      </c>
    </row>
    <row r="235" spans="1:16" ht="12.75">
      <c r="A235" t="s">
        <v>49</v>
      </c>
      <c s="34" t="s">
        <v>271</v>
      </c>
      <c s="34" t="s">
        <v>823</v>
      </c>
      <c s="35" t="s">
        <v>51</v>
      </c>
      <c s="6" t="s">
        <v>824</v>
      </c>
      <c s="36" t="s">
        <v>88</v>
      </c>
      <c s="37">
        <v>2</v>
      </c>
      <c s="36">
        <v>0</v>
      </c>
      <c s="36">
        <f>ROUND(G235*H235,6)</f>
      </c>
      <c r="L235" s="38">
        <v>0</v>
      </c>
      <c s="32">
        <f>ROUND(ROUND(L235,2)*ROUND(G235,3),2)</f>
      </c>
      <c s="36" t="s">
        <v>759</v>
      </c>
      <c>
        <f>(M235*21)/100</f>
      </c>
      <c t="s">
        <v>27</v>
      </c>
    </row>
    <row r="236" spans="1:5" ht="12.75">
      <c r="A236" s="35" t="s">
        <v>55</v>
      </c>
      <c r="E236" s="39" t="s">
        <v>51</v>
      </c>
    </row>
    <row r="237" spans="1:5" ht="12.75">
      <c r="A237" s="35" t="s">
        <v>56</v>
      </c>
      <c r="E237" s="40" t="s">
        <v>440</v>
      </c>
    </row>
    <row r="238" spans="1:5" ht="12.75">
      <c r="A238" t="s">
        <v>57</v>
      </c>
      <c r="E238" s="39" t="s">
        <v>444</v>
      </c>
    </row>
    <row r="239" spans="1:16" ht="12.75">
      <c r="A239" t="s">
        <v>49</v>
      </c>
      <c s="34" t="s">
        <v>275</v>
      </c>
      <c s="34" t="s">
        <v>825</v>
      </c>
      <c s="35" t="s">
        <v>51</v>
      </c>
      <c s="6" t="s">
        <v>826</v>
      </c>
      <c s="36" t="s">
        <v>88</v>
      </c>
      <c s="37">
        <v>2</v>
      </c>
      <c s="36">
        <v>0</v>
      </c>
      <c s="36">
        <f>ROUND(G239*H239,6)</f>
      </c>
      <c r="L239" s="38">
        <v>0</v>
      </c>
      <c s="32">
        <f>ROUND(ROUND(L239,2)*ROUND(G239,3),2)</f>
      </c>
      <c s="36" t="s">
        <v>759</v>
      </c>
      <c>
        <f>(M239*21)/100</f>
      </c>
      <c t="s">
        <v>27</v>
      </c>
    </row>
    <row r="240" spans="1:5" ht="12.75">
      <c r="A240" s="35" t="s">
        <v>55</v>
      </c>
      <c r="E240" s="39" t="s">
        <v>51</v>
      </c>
    </row>
    <row r="241" spans="1:5" ht="12.75">
      <c r="A241" s="35" t="s">
        <v>56</v>
      </c>
      <c r="E241" s="40" t="s">
        <v>440</v>
      </c>
    </row>
    <row r="242" spans="1:5" ht="12.75">
      <c r="A242" t="s">
        <v>57</v>
      </c>
      <c r="E242" s="39" t="s">
        <v>444</v>
      </c>
    </row>
    <row r="243" spans="1:16" ht="12.75">
      <c r="A243" t="s">
        <v>49</v>
      </c>
      <c s="34" t="s">
        <v>279</v>
      </c>
      <c s="34" t="s">
        <v>827</v>
      </c>
      <c s="35" t="s">
        <v>51</v>
      </c>
      <c s="6" t="s">
        <v>828</v>
      </c>
      <c s="36" t="s">
        <v>88</v>
      </c>
      <c s="37">
        <v>2</v>
      </c>
      <c s="36">
        <v>0</v>
      </c>
      <c s="36">
        <f>ROUND(G243*H243,6)</f>
      </c>
      <c r="L243" s="38">
        <v>0</v>
      </c>
      <c s="32">
        <f>ROUND(ROUND(L243,2)*ROUND(G243,3),2)</f>
      </c>
      <c s="36" t="s">
        <v>759</v>
      </c>
      <c>
        <f>(M243*21)/100</f>
      </c>
      <c t="s">
        <v>27</v>
      </c>
    </row>
    <row r="244" spans="1:5" ht="12.75">
      <c r="A244" s="35" t="s">
        <v>55</v>
      </c>
      <c r="E244" s="39" t="s">
        <v>51</v>
      </c>
    </row>
    <row r="245" spans="1:5" ht="12.75">
      <c r="A245" s="35" t="s">
        <v>56</v>
      </c>
      <c r="E245" s="40" t="s">
        <v>440</v>
      </c>
    </row>
    <row r="246" spans="1:5" ht="12.75">
      <c r="A246" t="s">
        <v>57</v>
      </c>
      <c r="E246" s="39" t="s">
        <v>444</v>
      </c>
    </row>
    <row r="247" spans="1:16" ht="12.75">
      <c r="A247" t="s">
        <v>49</v>
      </c>
      <c s="34" t="s">
        <v>563</v>
      </c>
      <c s="34" t="s">
        <v>829</v>
      </c>
      <c s="35" t="s">
        <v>51</v>
      </c>
      <c s="6" t="s">
        <v>830</v>
      </c>
      <c s="36" t="s">
        <v>88</v>
      </c>
      <c s="37">
        <v>1</v>
      </c>
      <c s="36">
        <v>0</v>
      </c>
      <c s="36">
        <f>ROUND(G247*H247,6)</f>
      </c>
      <c r="L247" s="38">
        <v>0</v>
      </c>
      <c s="32">
        <f>ROUND(ROUND(L247,2)*ROUND(G247,3),2)</f>
      </c>
      <c s="36" t="s">
        <v>759</v>
      </c>
      <c>
        <f>(M247*21)/100</f>
      </c>
      <c t="s">
        <v>27</v>
      </c>
    </row>
    <row r="248" spans="1:5" ht="12.75">
      <c r="A248" s="35" t="s">
        <v>55</v>
      </c>
      <c r="E248" s="39" t="s">
        <v>51</v>
      </c>
    </row>
    <row r="249" spans="1:5" ht="12.75">
      <c r="A249" s="35" t="s">
        <v>56</v>
      </c>
      <c r="E249" s="40" t="s">
        <v>440</v>
      </c>
    </row>
    <row r="250" spans="1:5" ht="12.75">
      <c r="A250" t="s">
        <v>57</v>
      </c>
      <c r="E250" s="39" t="s">
        <v>444</v>
      </c>
    </row>
    <row r="251" spans="1:16" ht="12.75">
      <c r="A251" t="s">
        <v>49</v>
      </c>
      <c s="34" t="s">
        <v>283</v>
      </c>
      <c s="34" t="s">
        <v>831</v>
      </c>
      <c s="35" t="s">
        <v>51</v>
      </c>
      <c s="6" t="s">
        <v>832</v>
      </c>
      <c s="36" t="s">
        <v>88</v>
      </c>
      <c s="37">
        <v>3</v>
      </c>
      <c s="36">
        <v>0</v>
      </c>
      <c s="36">
        <f>ROUND(G251*H251,6)</f>
      </c>
      <c r="L251" s="38">
        <v>0</v>
      </c>
      <c s="32">
        <f>ROUND(ROUND(L251,2)*ROUND(G251,3),2)</f>
      </c>
      <c s="36" t="s">
        <v>759</v>
      </c>
      <c>
        <f>(M251*21)/100</f>
      </c>
      <c t="s">
        <v>27</v>
      </c>
    </row>
    <row r="252" spans="1:5" ht="12.75">
      <c r="A252" s="35" t="s">
        <v>55</v>
      </c>
      <c r="E252" s="39" t="s">
        <v>51</v>
      </c>
    </row>
    <row r="253" spans="1:5" ht="12.75">
      <c r="A253" s="35" t="s">
        <v>56</v>
      </c>
      <c r="E253" s="40" t="s">
        <v>440</v>
      </c>
    </row>
    <row r="254" spans="1:5" ht="12.75">
      <c r="A254" t="s">
        <v>57</v>
      </c>
      <c r="E254" s="39" t="s">
        <v>444</v>
      </c>
    </row>
    <row r="255" spans="1:16" ht="12.75">
      <c r="A255" t="s">
        <v>49</v>
      </c>
      <c s="34" t="s">
        <v>287</v>
      </c>
      <c s="34" t="s">
        <v>833</v>
      </c>
      <c s="35" t="s">
        <v>51</v>
      </c>
      <c s="6" t="s">
        <v>834</v>
      </c>
      <c s="36" t="s">
        <v>88</v>
      </c>
      <c s="37">
        <v>4</v>
      </c>
      <c s="36">
        <v>0</v>
      </c>
      <c s="36">
        <f>ROUND(G255*H255,6)</f>
      </c>
      <c r="L255" s="38">
        <v>0</v>
      </c>
      <c s="32">
        <f>ROUND(ROUND(L255,2)*ROUND(G255,3),2)</f>
      </c>
      <c s="36" t="s">
        <v>759</v>
      </c>
      <c>
        <f>(M255*21)/100</f>
      </c>
      <c t="s">
        <v>27</v>
      </c>
    </row>
    <row r="256" spans="1:5" ht="12.75">
      <c r="A256" s="35" t="s">
        <v>55</v>
      </c>
      <c r="E256" s="39" t="s">
        <v>51</v>
      </c>
    </row>
    <row r="257" spans="1:5" ht="12.75">
      <c r="A257" s="35" t="s">
        <v>56</v>
      </c>
      <c r="E257" s="40" t="s">
        <v>440</v>
      </c>
    </row>
    <row r="258" spans="1:5" ht="12.75">
      <c r="A258" t="s">
        <v>57</v>
      </c>
      <c r="E258" s="39" t="s">
        <v>444</v>
      </c>
    </row>
    <row r="259" spans="1:16" ht="12.75">
      <c r="A259" t="s">
        <v>49</v>
      </c>
      <c s="34" t="s">
        <v>291</v>
      </c>
      <c s="34" t="s">
        <v>835</v>
      </c>
      <c s="35" t="s">
        <v>51</v>
      </c>
      <c s="6" t="s">
        <v>836</v>
      </c>
      <c s="36" t="s">
        <v>88</v>
      </c>
      <c s="37">
        <v>1</v>
      </c>
      <c s="36">
        <v>0</v>
      </c>
      <c s="36">
        <f>ROUND(G259*H259,6)</f>
      </c>
      <c r="L259" s="38">
        <v>0</v>
      </c>
      <c s="32">
        <f>ROUND(ROUND(L259,2)*ROUND(G259,3),2)</f>
      </c>
      <c s="36" t="s">
        <v>759</v>
      </c>
      <c>
        <f>(M259*21)/100</f>
      </c>
      <c t="s">
        <v>27</v>
      </c>
    </row>
    <row r="260" spans="1:5" ht="12.75">
      <c r="A260" s="35" t="s">
        <v>55</v>
      </c>
      <c r="E260" s="39" t="s">
        <v>51</v>
      </c>
    </row>
    <row r="261" spans="1:5" ht="12.75">
      <c r="A261" s="35" t="s">
        <v>56</v>
      </c>
      <c r="E261" s="40" t="s">
        <v>440</v>
      </c>
    </row>
    <row r="262" spans="1:5" ht="12.75">
      <c r="A262" t="s">
        <v>57</v>
      </c>
      <c r="E262" s="39" t="s">
        <v>444</v>
      </c>
    </row>
    <row r="263" spans="1:16" ht="12.75">
      <c r="A263" t="s">
        <v>49</v>
      </c>
      <c s="34" t="s">
        <v>295</v>
      </c>
      <c s="34" t="s">
        <v>482</v>
      </c>
      <c s="35" t="s">
        <v>51</v>
      </c>
      <c s="6" t="s">
        <v>837</v>
      </c>
      <c s="36" t="s">
        <v>88</v>
      </c>
      <c s="37">
        <v>1</v>
      </c>
      <c s="36">
        <v>0</v>
      </c>
      <c s="36">
        <f>ROUND(G263*H263,6)</f>
      </c>
      <c r="L263" s="38">
        <v>0</v>
      </c>
      <c s="32">
        <f>ROUND(ROUND(L263,2)*ROUND(G263,3),2)</f>
      </c>
      <c s="36" t="s">
        <v>759</v>
      </c>
      <c>
        <f>(M263*21)/100</f>
      </c>
      <c t="s">
        <v>27</v>
      </c>
    </row>
    <row r="264" spans="1:5" ht="12.75">
      <c r="A264" s="35" t="s">
        <v>55</v>
      </c>
      <c r="E264" s="39" t="s">
        <v>51</v>
      </c>
    </row>
    <row r="265" spans="1:5" ht="12.75">
      <c r="A265" s="35" t="s">
        <v>56</v>
      </c>
      <c r="E265" s="40" t="s">
        <v>440</v>
      </c>
    </row>
    <row r="266" spans="1:5" ht="12.75">
      <c r="A266" t="s">
        <v>57</v>
      </c>
      <c r="E266" s="39" t="s">
        <v>444</v>
      </c>
    </row>
    <row r="267" spans="1:16" ht="12.75">
      <c r="A267" t="s">
        <v>49</v>
      </c>
      <c s="34" t="s">
        <v>299</v>
      </c>
      <c s="34" t="s">
        <v>838</v>
      </c>
      <c s="35" t="s">
        <v>51</v>
      </c>
      <c s="6" t="s">
        <v>839</v>
      </c>
      <c s="36" t="s">
        <v>88</v>
      </c>
      <c s="37">
        <v>1</v>
      </c>
      <c s="36">
        <v>0</v>
      </c>
      <c s="36">
        <f>ROUND(G267*H267,6)</f>
      </c>
      <c r="L267" s="38">
        <v>0</v>
      </c>
      <c s="32">
        <f>ROUND(ROUND(L267,2)*ROUND(G267,3),2)</f>
      </c>
      <c s="36" t="s">
        <v>759</v>
      </c>
      <c>
        <f>(M267*21)/100</f>
      </c>
      <c t="s">
        <v>27</v>
      </c>
    </row>
    <row r="268" spans="1:5" ht="12.75">
      <c r="A268" s="35" t="s">
        <v>55</v>
      </c>
      <c r="E268" s="39" t="s">
        <v>51</v>
      </c>
    </row>
    <row r="269" spans="1:5" ht="12.75">
      <c r="A269" s="35" t="s">
        <v>56</v>
      </c>
      <c r="E269" s="40" t="s">
        <v>440</v>
      </c>
    </row>
    <row r="270" spans="1:5" ht="12.75">
      <c r="A270" t="s">
        <v>57</v>
      </c>
      <c r="E270" s="39" t="s">
        <v>444</v>
      </c>
    </row>
    <row r="271" spans="1:16" ht="12.75">
      <c r="A271" t="s">
        <v>49</v>
      </c>
      <c s="34" t="s">
        <v>303</v>
      </c>
      <c s="34" t="s">
        <v>666</v>
      </c>
      <c s="35" t="s">
        <v>51</v>
      </c>
      <c s="6" t="s">
        <v>667</v>
      </c>
      <c s="36" t="s">
        <v>88</v>
      </c>
      <c s="37">
        <v>1</v>
      </c>
      <c s="36">
        <v>0</v>
      </c>
      <c s="36">
        <f>ROUND(G271*H271,6)</f>
      </c>
      <c r="L271" s="38">
        <v>0</v>
      </c>
      <c s="32">
        <f>ROUND(ROUND(L271,2)*ROUND(G271,3),2)</f>
      </c>
      <c s="36" t="s">
        <v>668</v>
      </c>
      <c>
        <f>(M271*21)/100</f>
      </c>
      <c t="s">
        <v>27</v>
      </c>
    </row>
    <row r="272" spans="1:5" ht="12.75">
      <c r="A272" s="35" t="s">
        <v>55</v>
      </c>
      <c r="E272" s="39" t="s">
        <v>51</v>
      </c>
    </row>
    <row r="273" spans="1:5" ht="12.75">
      <c r="A273" s="35" t="s">
        <v>56</v>
      </c>
      <c r="E273" s="40" t="s">
        <v>535</v>
      </c>
    </row>
    <row r="274" spans="1:5" ht="89.25">
      <c r="A274" t="s">
        <v>57</v>
      </c>
      <c r="E274" s="39" t="s">
        <v>669</v>
      </c>
    </row>
    <row r="275" spans="1:16" ht="25.5">
      <c r="A275" t="s">
        <v>49</v>
      </c>
      <c s="34" t="s">
        <v>307</v>
      </c>
      <c s="34" t="s">
        <v>670</v>
      </c>
      <c s="35" t="s">
        <v>51</v>
      </c>
      <c s="6" t="s">
        <v>671</v>
      </c>
      <c s="36" t="s">
        <v>672</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535</v>
      </c>
    </row>
    <row r="278" spans="1:5" ht="12.75">
      <c r="A278" t="s">
        <v>57</v>
      </c>
      <c r="E278" s="39" t="s">
        <v>444</v>
      </c>
    </row>
    <row r="279" spans="1:16" ht="38.25">
      <c r="A279" t="s">
        <v>49</v>
      </c>
      <c s="34" t="s">
        <v>311</v>
      </c>
      <c s="34" t="s">
        <v>673</v>
      </c>
      <c s="35" t="s">
        <v>51</v>
      </c>
      <c s="6" t="s">
        <v>674</v>
      </c>
      <c s="36" t="s">
        <v>672</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535</v>
      </c>
    </row>
    <row r="282" spans="1:5" ht="12.75">
      <c r="A282" t="s">
        <v>57</v>
      </c>
      <c r="E282" s="39" t="s">
        <v>444</v>
      </c>
    </row>
    <row r="283" spans="1:16" ht="12.75">
      <c r="A283" t="s">
        <v>49</v>
      </c>
      <c s="34" t="s">
        <v>315</v>
      </c>
      <c s="34" t="s">
        <v>492</v>
      </c>
      <c s="35" t="s">
        <v>51</v>
      </c>
      <c s="6" t="s">
        <v>493</v>
      </c>
      <c s="36" t="s">
        <v>88</v>
      </c>
      <c s="37">
        <v>4</v>
      </c>
      <c s="36">
        <v>0</v>
      </c>
      <c s="36">
        <f>ROUND(G283*H283,6)</f>
      </c>
      <c r="L283" s="38">
        <v>0</v>
      </c>
      <c s="32">
        <f>ROUND(ROUND(L283,2)*ROUND(G283,3),2)</f>
      </c>
      <c s="36" t="s">
        <v>759</v>
      </c>
      <c>
        <f>(M283*21)/100</f>
      </c>
      <c t="s">
        <v>27</v>
      </c>
    </row>
    <row r="284" spans="1:5" ht="12.75">
      <c r="A284" s="35" t="s">
        <v>55</v>
      </c>
      <c r="E284" s="39" t="s">
        <v>51</v>
      </c>
    </row>
    <row r="285" spans="1:5" ht="12.75">
      <c r="A285" s="35" t="s">
        <v>56</v>
      </c>
      <c r="E285" s="40" t="s">
        <v>440</v>
      </c>
    </row>
    <row r="286" spans="1:5" ht="12.75">
      <c r="A286" t="s">
        <v>57</v>
      </c>
      <c r="E286" s="39" t="s">
        <v>444</v>
      </c>
    </row>
    <row r="287" spans="1:16" ht="12.75">
      <c r="A287" t="s">
        <v>49</v>
      </c>
      <c s="34" t="s">
        <v>319</v>
      </c>
      <c s="34" t="s">
        <v>496</v>
      </c>
      <c s="35" t="s">
        <v>51</v>
      </c>
      <c s="6" t="s">
        <v>497</v>
      </c>
      <c s="36" t="s">
        <v>88</v>
      </c>
      <c s="37">
        <v>40</v>
      </c>
      <c s="36">
        <v>0</v>
      </c>
      <c s="36">
        <f>ROUND(G287*H287,6)</f>
      </c>
      <c r="L287" s="38">
        <v>0</v>
      </c>
      <c s="32">
        <f>ROUND(ROUND(L287,2)*ROUND(G287,3),2)</f>
      </c>
      <c s="36" t="s">
        <v>759</v>
      </c>
      <c>
        <f>(M287*21)/100</f>
      </c>
      <c t="s">
        <v>27</v>
      </c>
    </row>
    <row r="288" spans="1:5" ht="12.75">
      <c r="A288" s="35" t="s">
        <v>55</v>
      </c>
      <c r="E288" s="39" t="s">
        <v>51</v>
      </c>
    </row>
    <row r="289" spans="1:5" ht="12.75">
      <c r="A289" s="35" t="s">
        <v>56</v>
      </c>
      <c r="E289" s="40" t="s">
        <v>440</v>
      </c>
    </row>
    <row r="290" spans="1:5" ht="12.75">
      <c r="A290" t="s">
        <v>57</v>
      </c>
      <c r="E290" s="39" t="s">
        <v>444</v>
      </c>
    </row>
    <row r="291" spans="1:16" ht="12.75">
      <c r="A291" t="s">
        <v>49</v>
      </c>
      <c s="34" t="s">
        <v>323</v>
      </c>
      <c s="34" t="s">
        <v>840</v>
      </c>
      <c s="35" t="s">
        <v>51</v>
      </c>
      <c s="6" t="s">
        <v>841</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440</v>
      </c>
    </row>
    <row r="294" spans="1:5" ht="12.75">
      <c r="A294" t="s">
        <v>57</v>
      </c>
      <c r="E294" s="39" t="s">
        <v>444</v>
      </c>
    </row>
    <row r="295" spans="1:16" ht="12.75">
      <c r="A295" t="s">
        <v>49</v>
      </c>
      <c s="34" t="s">
        <v>327</v>
      </c>
      <c s="34" t="s">
        <v>842</v>
      </c>
      <c s="35" t="s">
        <v>51</v>
      </c>
      <c s="6" t="s">
        <v>843</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440</v>
      </c>
    </row>
    <row r="298" spans="1:5" ht="12.75">
      <c r="A298" t="s">
        <v>57</v>
      </c>
      <c r="E298" s="39" t="s">
        <v>444</v>
      </c>
    </row>
    <row r="299" spans="1:16" ht="12.75">
      <c r="A299" t="s">
        <v>49</v>
      </c>
      <c s="34" t="s">
        <v>331</v>
      </c>
      <c s="34" t="s">
        <v>844</v>
      </c>
      <c s="35" t="s">
        <v>51</v>
      </c>
      <c s="6" t="s">
        <v>845</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440</v>
      </c>
    </row>
    <row r="302" spans="1:5" ht="12.75">
      <c r="A302" t="s">
        <v>57</v>
      </c>
      <c r="E302" s="39" t="s">
        <v>444</v>
      </c>
    </row>
    <row r="303" spans="1:16" ht="12.75">
      <c r="A303" t="s">
        <v>49</v>
      </c>
      <c s="34" t="s">
        <v>335</v>
      </c>
      <c s="34" t="s">
        <v>500</v>
      </c>
      <c s="35" t="s">
        <v>51</v>
      </c>
      <c s="6" t="s">
        <v>501</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440</v>
      </c>
    </row>
    <row r="306" spans="1:5" ht="12.75">
      <c r="A306" t="s">
        <v>57</v>
      </c>
      <c r="E306" s="39" t="s">
        <v>444</v>
      </c>
    </row>
    <row r="307" spans="1:16" ht="25.5">
      <c r="A307" t="s">
        <v>49</v>
      </c>
      <c s="34" t="s">
        <v>339</v>
      </c>
      <c s="34" t="s">
        <v>633</v>
      </c>
      <c s="35" t="s">
        <v>51</v>
      </c>
      <c s="6" t="s">
        <v>634</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440</v>
      </c>
    </row>
    <row r="310" spans="1:5" ht="12.75">
      <c r="A310" t="s">
        <v>57</v>
      </c>
      <c r="E310" s="39" t="s">
        <v>444</v>
      </c>
    </row>
    <row r="311" spans="1:16" ht="25.5">
      <c r="A311" t="s">
        <v>49</v>
      </c>
      <c s="34" t="s">
        <v>343</v>
      </c>
      <c s="34" t="s">
        <v>641</v>
      </c>
      <c s="35" t="s">
        <v>51</v>
      </c>
      <c s="6" t="s">
        <v>642</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440</v>
      </c>
    </row>
    <row r="314" spans="1:5" ht="12.75">
      <c r="A314" t="s">
        <v>57</v>
      </c>
      <c r="E314" s="39" t="s">
        <v>444</v>
      </c>
    </row>
    <row r="315" spans="1:16" ht="12.75">
      <c r="A315" t="s">
        <v>49</v>
      </c>
      <c s="34" t="s">
        <v>348</v>
      </c>
      <c s="34" t="s">
        <v>846</v>
      </c>
      <c s="35" t="s">
        <v>51</v>
      </c>
      <c s="6" t="s">
        <v>847</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440</v>
      </c>
    </row>
    <row r="318" spans="1:5" ht="12.75">
      <c r="A318" t="s">
        <v>57</v>
      </c>
      <c r="E318" s="39" t="s">
        <v>444</v>
      </c>
    </row>
    <row r="319" spans="1:16" ht="12.75">
      <c r="A319" t="s">
        <v>49</v>
      </c>
      <c s="34" t="s">
        <v>352</v>
      </c>
      <c s="34" t="s">
        <v>848</v>
      </c>
      <c s="35" t="s">
        <v>51</v>
      </c>
      <c s="6" t="s">
        <v>849</v>
      </c>
      <c s="36" t="s">
        <v>88</v>
      </c>
      <c s="37">
        <v>2</v>
      </c>
      <c s="36">
        <v>0</v>
      </c>
      <c s="36">
        <f>ROUND(G319*H319,6)</f>
      </c>
      <c r="L319" s="38">
        <v>0</v>
      </c>
      <c s="32">
        <f>ROUND(ROUND(L319,2)*ROUND(G319,3),2)</f>
      </c>
      <c s="36" t="s">
        <v>759</v>
      </c>
      <c>
        <f>(M319*21)/100</f>
      </c>
      <c t="s">
        <v>27</v>
      </c>
    </row>
    <row r="320" spans="1:5" ht="12.75">
      <c r="A320" s="35" t="s">
        <v>55</v>
      </c>
      <c r="E320" s="39" t="s">
        <v>51</v>
      </c>
    </row>
    <row r="321" spans="1:5" ht="12.75">
      <c r="A321" s="35" t="s">
        <v>56</v>
      </c>
      <c r="E321" s="40" t="s">
        <v>440</v>
      </c>
    </row>
    <row r="322" spans="1:5" ht="12.75">
      <c r="A322" t="s">
        <v>57</v>
      </c>
      <c r="E322" s="39" t="s">
        <v>444</v>
      </c>
    </row>
    <row r="323" spans="1:16" ht="12.75">
      <c r="A323" t="s">
        <v>49</v>
      </c>
      <c s="34" t="s">
        <v>356</v>
      </c>
      <c s="34" t="s">
        <v>850</v>
      </c>
      <c s="35" t="s">
        <v>51</v>
      </c>
      <c s="6" t="s">
        <v>851</v>
      </c>
      <c s="36" t="s">
        <v>88</v>
      </c>
      <c s="37">
        <v>2</v>
      </c>
      <c s="36">
        <v>0</v>
      </c>
      <c s="36">
        <f>ROUND(G323*H323,6)</f>
      </c>
      <c r="L323" s="38">
        <v>0</v>
      </c>
      <c s="32">
        <f>ROUND(ROUND(L323,2)*ROUND(G323,3),2)</f>
      </c>
      <c s="36" t="s">
        <v>759</v>
      </c>
      <c>
        <f>(M323*21)/100</f>
      </c>
      <c t="s">
        <v>27</v>
      </c>
    </row>
    <row r="324" spans="1:5" ht="12.75">
      <c r="A324" s="35" t="s">
        <v>55</v>
      </c>
      <c r="E324" s="39" t="s">
        <v>51</v>
      </c>
    </row>
    <row r="325" spans="1:5" ht="12.75">
      <c r="A325" s="35" t="s">
        <v>56</v>
      </c>
      <c r="E325" s="40" t="s">
        <v>440</v>
      </c>
    </row>
    <row r="326" spans="1:5" ht="12.75">
      <c r="A326" t="s">
        <v>57</v>
      </c>
      <c r="E326" s="39" t="s">
        <v>444</v>
      </c>
    </row>
    <row r="327" spans="1:16" ht="12.75">
      <c r="A327" t="s">
        <v>49</v>
      </c>
      <c s="34" t="s">
        <v>360</v>
      </c>
      <c s="34" t="s">
        <v>852</v>
      </c>
      <c s="35" t="s">
        <v>51</v>
      </c>
      <c s="6" t="s">
        <v>853</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440</v>
      </c>
    </row>
    <row r="330" spans="1:5" ht="12.75">
      <c r="A330" t="s">
        <v>57</v>
      </c>
      <c r="E330" s="39" t="s">
        <v>444</v>
      </c>
    </row>
    <row r="331" spans="1:16" ht="12.75">
      <c r="A331" t="s">
        <v>49</v>
      </c>
      <c s="34" t="s">
        <v>364</v>
      </c>
      <c s="34" t="s">
        <v>854</v>
      </c>
      <c s="35" t="s">
        <v>51</v>
      </c>
      <c s="6" t="s">
        <v>855</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440</v>
      </c>
    </row>
    <row r="334" spans="1:5" ht="12.75">
      <c r="A334" t="s">
        <v>57</v>
      </c>
      <c r="E334" s="39" t="s">
        <v>444</v>
      </c>
    </row>
    <row r="335" spans="1:16" ht="12.75">
      <c r="A335" t="s">
        <v>49</v>
      </c>
      <c s="34" t="s">
        <v>368</v>
      </c>
      <c s="34" t="s">
        <v>856</v>
      </c>
      <c s="35" t="s">
        <v>51</v>
      </c>
      <c s="6" t="s">
        <v>857</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440</v>
      </c>
    </row>
    <row r="338" spans="1:5" ht="12.75">
      <c r="A338" t="s">
        <v>57</v>
      </c>
      <c r="E338" s="39" t="s">
        <v>444</v>
      </c>
    </row>
    <row r="339" spans="1:16" ht="12.75">
      <c r="A339" t="s">
        <v>49</v>
      </c>
      <c s="34" t="s">
        <v>373</v>
      </c>
      <c s="34" t="s">
        <v>858</v>
      </c>
      <c s="35" t="s">
        <v>51</v>
      </c>
      <c s="6" t="s">
        <v>859</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440</v>
      </c>
    </row>
    <row r="342" spans="1:5" ht="12.75">
      <c r="A342" t="s">
        <v>57</v>
      </c>
      <c r="E342" s="39" t="s">
        <v>444</v>
      </c>
    </row>
    <row r="343" spans="1:16" ht="12.75">
      <c r="A343" t="s">
        <v>49</v>
      </c>
      <c s="34" t="s">
        <v>377</v>
      </c>
      <c s="34" t="s">
        <v>564</v>
      </c>
      <c s="35" t="s">
        <v>51</v>
      </c>
      <c s="6" t="s">
        <v>565</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440</v>
      </c>
    </row>
    <row r="346" spans="1:5" ht="12.75">
      <c r="A346" t="s">
        <v>57</v>
      </c>
      <c r="E346" s="39" t="s">
        <v>444</v>
      </c>
    </row>
    <row r="347" spans="1:16" ht="12.75">
      <c r="A347" t="s">
        <v>49</v>
      </c>
      <c s="34" t="s">
        <v>381</v>
      </c>
      <c s="34" t="s">
        <v>860</v>
      </c>
      <c s="35" t="s">
        <v>51</v>
      </c>
      <c s="6" t="s">
        <v>861</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440</v>
      </c>
    </row>
    <row r="350" spans="1:5" ht="12.75">
      <c r="A350" t="s">
        <v>57</v>
      </c>
      <c r="E350" s="39" t="s">
        <v>444</v>
      </c>
    </row>
    <row r="351" spans="1:16" ht="25.5">
      <c r="A351" t="s">
        <v>49</v>
      </c>
      <c s="34" t="s">
        <v>862</v>
      </c>
      <c s="34" t="s">
        <v>863</v>
      </c>
      <c s="35" t="s">
        <v>51</v>
      </c>
      <c s="6" t="s">
        <v>864</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440</v>
      </c>
    </row>
    <row r="354" spans="1:5" ht="12.75">
      <c r="A354" t="s">
        <v>57</v>
      </c>
      <c r="E354" s="39" t="s">
        <v>444</v>
      </c>
    </row>
    <row r="355" spans="1:16" ht="25.5">
      <c r="A355" t="s">
        <v>49</v>
      </c>
      <c s="34" t="s">
        <v>865</v>
      </c>
      <c s="34" t="s">
        <v>866</v>
      </c>
      <c s="35" t="s">
        <v>51</v>
      </c>
      <c s="6" t="s">
        <v>867</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440</v>
      </c>
    </row>
    <row r="358" spans="1:5" ht="12.75">
      <c r="A358" t="s">
        <v>57</v>
      </c>
      <c r="E358" s="39" t="s">
        <v>444</v>
      </c>
    </row>
    <row r="359" spans="1:16" ht="25.5">
      <c r="A359" t="s">
        <v>49</v>
      </c>
      <c s="34" t="s">
        <v>868</v>
      </c>
      <c s="34" t="s">
        <v>869</v>
      </c>
      <c s="35" t="s">
        <v>51</v>
      </c>
      <c s="6" t="s">
        <v>870</v>
      </c>
      <c s="36" t="s">
        <v>871</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440</v>
      </c>
    </row>
    <row r="362" spans="1:5" ht="12.75">
      <c r="A362" t="s">
        <v>57</v>
      </c>
      <c r="E362" s="39" t="s">
        <v>444</v>
      </c>
    </row>
    <row r="363" spans="1:16" ht="12.75">
      <c r="A363" t="s">
        <v>49</v>
      </c>
      <c s="34" t="s">
        <v>868</v>
      </c>
      <c s="34" t="s">
        <v>872</v>
      </c>
      <c s="35" t="s">
        <v>51</v>
      </c>
      <c s="6" t="s">
        <v>873</v>
      </c>
      <c s="36" t="s">
        <v>874</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440</v>
      </c>
    </row>
    <row r="366" spans="1:5" ht="12.75">
      <c r="A366" t="s">
        <v>57</v>
      </c>
      <c r="E366" s="39" t="s">
        <v>444</v>
      </c>
    </row>
    <row r="367" spans="1:16" ht="25.5">
      <c r="A367" t="s">
        <v>49</v>
      </c>
      <c s="34" t="s">
        <v>875</v>
      </c>
      <c s="34" t="s">
        <v>876</v>
      </c>
      <c s="35" t="s">
        <v>51</v>
      </c>
      <c s="6" t="s">
        <v>877</v>
      </c>
      <c s="36" t="s">
        <v>871</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440</v>
      </c>
    </row>
    <row r="370" spans="1:5" ht="12.75">
      <c r="A370" t="s">
        <v>57</v>
      </c>
      <c r="E370" s="39" t="s">
        <v>444</v>
      </c>
    </row>
    <row r="371" spans="1:16" ht="12.75">
      <c r="A371" t="s">
        <v>49</v>
      </c>
      <c s="34" t="s">
        <v>878</v>
      </c>
      <c s="34" t="s">
        <v>879</v>
      </c>
      <c s="35" t="s">
        <v>51</v>
      </c>
      <c s="6" t="s">
        <v>880</v>
      </c>
      <c s="36" t="s">
        <v>874</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440</v>
      </c>
    </row>
    <row r="374" spans="1:5" ht="12.75">
      <c r="A374" t="s">
        <v>57</v>
      </c>
      <c r="E374" s="39" t="s">
        <v>444</v>
      </c>
    </row>
    <row r="375" spans="1:16" ht="12.75">
      <c r="A375" t="s">
        <v>49</v>
      </c>
      <c s="34" t="s">
        <v>881</v>
      </c>
      <c s="34" t="s">
        <v>882</v>
      </c>
      <c s="35" t="s">
        <v>51</v>
      </c>
      <c s="6" t="s">
        <v>883</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440</v>
      </c>
    </row>
    <row r="378" spans="1:5" ht="12.75">
      <c r="A378" t="s">
        <v>57</v>
      </c>
      <c r="E378" s="39" t="s">
        <v>444</v>
      </c>
    </row>
    <row r="379" spans="1:16" ht="12.75">
      <c r="A379" t="s">
        <v>49</v>
      </c>
      <c s="34" t="s">
        <v>884</v>
      </c>
      <c s="34" t="s">
        <v>885</v>
      </c>
      <c s="35" t="s">
        <v>51</v>
      </c>
      <c s="6" t="s">
        <v>886</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440</v>
      </c>
    </row>
    <row r="382" spans="1:5" ht="12.75">
      <c r="A382" t="s">
        <v>57</v>
      </c>
      <c r="E382" s="39" t="s">
        <v>444</v>
      </c>
    </row>
    <row r="383" spans="1:16" ht="12.75">
      <c r="A383" t="s">
        <v>49</v>
      </c>
      <c s="34" t="s">
        <v>887</v>
      </c>
      <c s="34" t="s">
        <v>888</v>
      </c>
      <c s="35" t="s">
        <v>51</v>
      </c>
      <c s="6" t="s">
        <v>889</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440</v>
      </c>
    </row>
    <row r="386" spans="1:5" ht="12.75">
      <c r="A386" t="s">
        <v>57</v>
      </c>
      <c r="E386" s="39" t="s">
        <v>444</v>
      </c>
    </row>
    <row r="387" spans="1:16" ht="12.75">
      <c r="A387" t="s">
        <v>49</v>
      </c>
      <c s="34" t="s">
        <v>890</v>
      </c>
      <c s="34" t="s">
        <v>891</v>
      </c>
      <c s="35" t="s">
        <v>51</v>
      </c>
      <c s="6" t="s">
        <v>892</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440</v>
      </c>
    </row>
    <row r="390" spans="1:5" ht="12.75">
      <c r="A390" t="s">
        <v>57</v>
      </c>
      <c r="E390" s="39" t="s">
        <v>444</v>
      </c>
    </row>
    <row r="391" spans="1:16" ht="12.75">
      <c r="A391" t="s">
        <v>49</v>
      </c>
      <c s="34" t="s">
        <v>893</v>
      </c>
      <c s="34" t="s">
        <v>894</v>
      </c>
      <c s="35" t="s">
        <v>51</v>
      </c>
      <c s="6" t="s">
        <v>895</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440</v>
      </c>
    </row>
    <row r="394" spans="1:5" ht="12.75">
      <c r="A394" t="s">
        <v>57</v>
      </c>
      <c r="E394" s="39" t="s">
        <v>444</v>
      </c>
    </row>
    <row r="395" spans="1:16" ht="12.75">
      <c r="A395" t="s">
        <v>49</v>
      </c>
      <c s="34" t="s">
        <v>896</v>
      </c>
      <c s="34" t="s">
        <v>897</v>
      </c>
      <c s="35" t="s">
        <v>51</v>
      </c>
      <c s="6" t="s">
        <v>898</v>
      </c>
      <c s="36" t="s">
        <v>128</v>
      </c>
      <c s="37">
        <v>980</v>
      </c>
      <c s="36">
        <v>0</v>
      </c>
      <c s="36">
        <f>ROUND(G395*H395,6)</f>
      </c>
      <c r="L395" s="38">
        <v>0</v>
      </c>
      <c s="32">
        <f>ROUND(ROUND(L395,2)*ROUND(G395,3),2)</f>
      </c>
      <c s="36" t="s">
        <v>668</v>
      </c>
      <c>
        <f>(M395*21)/100</f>
      </c>
      <c t="s">
        <v>27</v>
      </c>
    </row>
    <row r="396" spans="1:5" ht="12.75">
      <c r="A396" s="35" t="s">
        <v>55</v>
      </c>
      <c r="E396" s="39" t="s">
        <v>51</v>
      </c>
    </row>
    <row r="397" spans="1:5" ht="12.75">
      <c r="A397" s="35" t="s">
        <v>56</v>
      </c>
      <c r="E397" s="40" t="s">
        <v>440</v>
      </c>
    </row>
    <row r="398" spans="1:5" ht="102">
      <c r="A398" t="s">
        <v>57</v>
      </c>
      <c r="E398" s="39" t="s">
        <v>899</v>
      </c>
    </row>
    <row r="399" spans="1:13" ht="12.75">
      <c r="A399" t="s">
        <v>46</v>
      </c>
      <c r="C399" s="31" t="s">
        <v>26</v>
      </c>
      <c r="E399" s="33" t="s">
        <v>589</v>
      </c>
      <c r="J399" s="32">
        <f>0</f>
      </c>
      <c s="32">
        <f>0</f>
      </c>
      <c s="32">
        <f>0+L400+L404+L408+L412</f>
      </c>
      <c s="32">
        <f>0+M400+M404+M408+M412</f>
      </c>
    </row>
    <row r="400" spans="1:16" ht="25.5">
      <c r="A400" t="s">
        <v>49</v>
      </c>
      <c s="34" t="s">
        <v>900</v>
      </c>
      <c s="34" t="s">
        <v>50</v>
      </c>
      <c s="35" t="s">
        <v>51</v>
      </c>
      <c s="6" t="s">
        <v>590</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440</v>
      </c>
    </row>
    <row r="403" spans="1:5" ht="12.75">
      <c r="A403" t="s">
        <v>57</v>
      </c>
      <c r="E403" s="39" t="s">
        <v>444</v>
      </c>
    </row>
    <row r="404" spans="1:16" ht="25.5">
      <c r="A404" t="s">
        <v>49</v>
      </c>
      <c s="34" t="s">
        <v>901</v>
      </c>
      <c s="34" t="s">
        <v>677</v>
      </c>
      <c s="35" t="s">
        <v>51</v>
      </c>
      <c s="6" t="s">
        <v>902</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440</v>
      </c>
    </row>
    <row r="407" spans="1:5" ht="12.75">
      <c r="A407" t="s">
        <v>57</v>
      </c>
      <c r="E407" s="39" t="s">
        <v>444</v>
      </c>
    </row>
    <row r="408" spans="1:16" ht="25.5">
      <c r="A408" t="s">
        <v>49</v>
      </c>
      <c s="34" t="s">
        <v>588</v>
      </c>
      <c s="34" t="s">
        <v>591</v>
      </c>
      <c s="35" t="s">
        <v>51</v>
      </c>
      <c s="6" t="s">
        <v>592</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440</v>
      </c>
    </row>
    <row r="411" spans="1:5" ht="12.75">
      <c r="A411" t="s">
        <v>57</v>
      </c>
      <c r="E411" s="39" t="s">
        <v>444</v>
      </c>
    </row>
    <row r="412" spans="1:16" ht="25.5">
      <c r="A412" t="s">
        <v>49</v>
      </c>
      <c s="34" t="s">
        <v>903</v>
      </c>
      <c s="34" t="s">
        <v>73</v>
      </c>
      <c s="35" t="s">
        <v>51</v>
      </c>
      <c s="6" t="s">
        <v>904</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440</v>
      </c>
    </row>
    <row r="415" spans="1:5" ht="12.75">
      <c r="A415" t="s">
        <v>57</v>
      </c>
      <c r="E415"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907</v>
      </c>
      <c r="E8" s="30" t="s">
        <v>906</v>
      </c>
      <c r="J8" s="29">
        <f>0+J9+J122+J199</f>
      </c>
      <c s="29">
        <f>0+K9+K122+K199</f>
      </c>
      <c s="29">
        <f>0+L9+L122+L199</f>
      </c>
      <c s="29">
        <f>0+M9+M122+M199</f>
      </c>
    </row>
    <row r="9" spans="1:13" ht="12.75">
      <c r="A9" t="s">
        <v>46</v>
      </c>
      <c r="C9" s="31" t="s">
        <v>47</v>
      </c>
      <c r="E9" s="33" t="s">
        <v>435</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736</v>
      </c>
      <c s="35" t="s">
        <v>51</v>
      </c>
      <c s="6" t="s">
        <v>437</v>
      </c>
      <c s="36" t="s">
        <v>438</v>
      </c>
      <c s="37">
        <v>0.605</v>
      </c>
      <c s="36">
        <v>0</v>
      </c>
      <c s="36">
        <f>ROUND(G10*H10,6)</f>
      </c>
      <c r="L10" s="38">
        <v>0</v>
      </c>
      <c s="32">
        <f>ROUND(ROUND(L10,2)*ROUND(G10,3),2)</f>
      </c>
      <c s="36" t="s">
        <v>668</v>
      </c>
      <c>
        <f>(M10*21)/100</f>
      </c>
      <c t="s">
        <v>27</v>
      </c>
    </row>
    <row r="11" spans="1:5" ht="12.75">
      <c r="A11" s="35" t="s">
        <v>55</v>
      </c>
      <c r="E11" s="39" t="s">
        <v>51</v>
      </c>
    </row>
    <row r="12" spans="1:5" ht="12.75">
      <c r="A12" s="35" t="s">
        <v>56</v>
      </c>
      <c r="E12" s="40" t="s">
        <v>440</v>
      </c>
    </row>
    <row r="13" spans="1:5" ht="76.5">
      <c r="A13" t="s">
        <v>57</v>
      </c>
      <c r="E13" s="39" t="s">
        <v>441</v>
      </c>
    </row>
    <row r="14" spans="1:16" ht="12.75">
      <c r="A14" t="s">
        <v>49</v>
      </c>
      <c s="34" t="s">
        <v>27</v>
      </c>
      <c s="34" t="s">
        <v>737</v>
      </c>
      <c s="35" t="s">
        <v>51</v>
      </c>
      <c s="6" t="s">
        <v>738</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440</v>
      </c>
    </row>
    <row r="17" spans="1:5" ht="12.75">
      <c r="A17" t="s">
        <v>57</v>
      </c>
      <c r="E17" s="39" t="s">
        <v>444</v>
      </c>
    </row>
    <row r="18" spans="1:16" ht="12.75">
      <c r="A18" t="s">
        <v>49</v>
      </c>
      <c s="34" t="s">
        <v>26</v>
      </c>
      <c s="34" t="s">
        <v>739</v>
      </c>
      <c s="35" t="s">
        <v>51</v>
      </c>
      <c s="6" t="s">
        <v>740</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440</v>
      </c>
    </row>
    <row r="21" spans="1:5" ht="12.75">
      <c r="A21" t="s">
        <v>57</v>
      </c>
      <c r="E21" s="39" t="s">
        <v>444</v>
      </c>
    </row>
    <row r="22" spans="1:16" ht="12.75">
      <c r="A22" t="s">
        <v>49</v>
      </c>
      <c s="34" t="s">
        <v>63</v>
      </c>
      <c s="34" t="s">
        <v>442</v>
      </c>
      <c s="35" t="s">
        <v>51</v>
      </c>
      <c s="6" t="s">
        <v>443</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440</v>
      </c>
    </row>
    <row r="25" spans="1:5" ht="12.75">
      <c r="A25" t="s">
        <v>57</v>
      </c>
      <c r="E25" s="39" t="s">
        <v>444</v>
      </c>
    </row>
    <row r="26" spans="1:16" ht="12.75">
      <c r="A26" t="s">
        <v>49</v>
      </c>
      <c s="34" t="s">
        <v>66</v>
      </c>
      <c s="34" t="s">
        <v>741</v>
      </c>
      <c s="35" t="s">
        <v>51</v>
      </c>
      <c s="6" t="s">
        <v>742</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440</v>
      </c>
    </row>
    <row r="29" spans="1:5" ht="12.75">
      <c r="A29" t="s">
        <v>57</v>
      </c>
      <c r="E29" s="39" t="s">
        <v>444</v>
      </c>
    </row>
    <row r="30" spans="1:16" ht="12.75">
      <c r="A30" t="s">
        <v>49</v>
      </c>
      <c s="34" t="s">
        <v>69</v>
      </c>
      <c s="34" t="s">
        <v>445</v>
      </c>
      <c s="35" t="s">
        <v>51</v>
      </c>
      <c s="6" t="s">
        <v>446</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440</v>
      </c>
    </row>
    <row r="33" spans="1:5" ht="12.75">
      <c r="A33" t="s">
        <v>57</v>
      </c>
      <c r="E33" s="39" t="s">
        <v>444</v>
      </c>
    </row>
    <row r="34" spans="1:16" ht="38.25">
      <c r="A34" t="s">
        <v>49</v>
      </c>
      <c s="34" t="s">
        <v>72</v>
      </c>
      <c s="34" t="s">
        <v>743</v>
      </c>
      <c s="35" t="s">
        <v>51</v>
      </c>
      <c s="6" t="s">
        <v>744</v>
      </c>
      <c s="36" t="s">
        <v>104</v>
      </c>
      <c s="37">
        <v>2</v>
      </c>
      <c s="36">
        <v>0</v>
      </c>
      <c s="36">
        <f>ROUND(G34*H34,6)</f>
      </c>
      <c r="L34" s="38">
        <v>0</v>
      </c>
      <c s="32">
        <f>ROUND(ROUND(L34,2)*ROUND(G34,3),2)</f>
      </c>
      <c s="36" t="s">
        <v>668</v>
      </c>
      <c>
        <f>(M34*21)/100</f>
      </c>
      <c t="s">
        <v>27</v>
      </c>
    </row>
    <row r="35" spans="1:5" ht="12.75">
      <c r="A35" s="35" t="s">
        <v>55</v>
      </c>
      <c r="E35" s="39" t="s">
        <v>51</v>
      </c>
    </row>
    <row r="36" spans="1:5" ht="12.75">
      <c r="A36" s="35" t="s">
        <v>56</v>
      </c>
      <c r="E36" s="40" t="s">
        <v>440</v>
      </c>
    </row>
    <row r="37" spans="1:5" ht="409.5">
      <c r="A37" t="s">
        <v>57</v>
      </c>
      <c r="E37" s="39" t="s">
        <v>745</v>
      </c>
    </row>
    <row r="38" spans="1:16" ht="12.75">
      <c r="A38" t="s">
        <v>49</v>
      </c>
      <c s="34" t="s">
        <v>76</v>
      </c>
      <c s="34" t="s">
        <v>746</v>
      </c>
      <c s="35" t="s">
        <v>51</v>
      </c>
      <c s="6" t="s">
        <v>747</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440</v>
      </c>
    </row>
    <row r="41" spans="1:5" ht="12.75">
      <c r="A41" t="s">
        <v>57</v>
      </c>
      <c r="E41" s="39" t="s">
        <v>444</v>
      </c>
    </row>
    <row r="42" spans="1:16" ht="12.75">
      <c r="A42" t="s">
        <v>49</v>
      </c>
      <c s="34" t="s">
        <v>81</v>
      </c>
      <c s="34" t="s">
        <v>748</v>
      </c>
      <c s="35" t="s">
        <v>51</v>
      </c>
      <c s="6" t="s">
        <v>749</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440</v>
      </c>
    </row>
    <row r="45" spans="1:5" ht="12.75">
      <c r="A45" t="s">
        <v>57</v>
      </c>
      <c r="E45" s="39" t="s">
        <v>444</v>
      </c>
    </row>
    <row r="46" spans="1:16" ht="12.75">
      <c r="A46" t="s">
        <v>49</v>
      </c>
      <c s="34" t="s">
        <v>85</v>
      </c>
      <c s="34" t="s">
        <v>908</v>
      </c>
      <c s="35" t="s">
        <v>51</v>
      </c>
      <c s="6" t="s">
        <v>909</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440</v>
      </c>
    </row>
    <row r="49" spans="1:5" ht="12.75">
      <c r="A49" t="s">
        <v>57</v>
      </c>
      <c r="E49" s="39" t="s">
        <v>444</v>
      </c>
    </row>
    <row r="50" spans="1:16" ht="12.75">
      <c r="A50" t="s">
        <v>49</v>
      </c>
      <c s="34" t="s">
        <v>90</v>
      </c>
      <c s="34" t="s">
        <v>447</v>
      </c>
      <c s="35" t="s">
        <v>51</v>
      </c>
      <c s="6" t="s">
        <v>448</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440</v>
      </c>
    </row>
    <row r="53" spans="1:5" ht="12.75">
      <c r="A53" t="s">
        <v>57</v>
      </c>
      <c r="E53" s="39" t="s">
        <v>444</v>
      </c>
    </row>
    <row r="54" spans="1:16" ht="25.5">
      <c r="A54" t="s">
        <v>49</v>
      </c>
      <c s="34" t="s">
        <v>93</v>
      </c>
      <c s="34" t="s">
        <v>449</v>
      </c>
      <c s="35" t="s">
        <v>51</v>
      </c>
      <c s="6" t="s">
        <v>450</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440</v>
      </c>
    </row>
    <row r="57" spans="1:5" ht="12.75">
      <c r="A57" t="s">
        <v>57</v>
      </c>
      <c r="E57" s="39" t="s">
        <v>444</v>
      </c>
    </row>
    <row r="58" spans="1:16" ht="12.75">
      <c r="A58" t="s">
        <v>49</v>
      </c>
      <c s="34" t="s">
        <v>97</v>
      </c>
      <c s="34" t="s">
        <v>374</v>
      </c>
      <c s="35" t="s">
        <v>51</v>
      </c>
      <c s="6" t="s">
        <v>375</v>
      </c>
      <c s="36" t="s">
        <v>128</v>
      </c>
      <c s="37">
        <v>350</v>
      </c>
      <c s="36">
        <v>0</v>
      </c>
      <c s="36">
        <f>ROUND(G58*H58,6)</f>
      </c>
      <c r="L58" s="38">
        <v>0</v>
      </c>
      <c s="32">
        <f>ROUND(ROUND(L58,2)*ROUND(G58,3),2)</f>
      </c>
      <c s="36" t="s">
        <v>759</v>
      </c>
      <c>
        <f>(M58*21)/100</f>
      </c>
      <c t="s">
        <v>27</v>
      </c>
    </row>
    <row r="59" spans="1:5" ht="12.75">
      <c r="A59" s="35" t="s">
        <v>55</v>
      </c>
      <c r="E59" s="39" t="s">
        <v>51</v>
      </c>
    </row>
    <row r="60" spans="1:5" ht="12.75">
      <c r="A60" s="35" t="s">
        <v>56</v>
      </c>
      <c r="E60" s="40" t="s">
        <v>440</v>
      </c>
    </row>
    <row r="61" spans="1:5" ht="12.75">
      <c r="A61" t="s">
        <v>57</v>
      </c>
      <c r="E61" s="39" t="s">
        <v>444</v>
      </c>
    </row>
    <row r="62" spans="1:16" ht="25.5">
      <c r="A62" t="s">
        <v>49</v>
      </c>
      <c s="34" t="s">
        <v>101</v>
      </c>
      <c s="34" t="s">
        <v>910</v>
      </c>
      <c s="35" t="s">
        <v>51</v>
      </c>
      <c s="6" t="s">
        <v>911</v>
      </c>
      <c s="36" t="s">
        <v>128</v>
      </c>
      <c s="37">
        <v>350</v>
      </c>
      <c s="36">
        <v>0</v>
      </c>
      <c s="36">
        <f>ROUND(G62*H62,6)</f>
      </c>
      <c r="L62" s="38">
        <v>0</v>
      </c>
      <c s="32">
        <f>ROUND(ROUND(L62,2)*ROUND(G62,3),2)</f>
      </c>
      <c s="36" t="s">
        <v>759</v>
      </c>
      <c>
        <f>(M62*21)/100</f>
      </c>
      <c t="s">
        <v>27</v>
      </c>
    </row>
    <row r="63" spans="1:5" ht="12.75">
      <c r="A63" s="35" t="s">
        <v>55</v>
      </c>
      <c r="E63" s="39" t="s">
        <v>51</v>
      </c>
    </row>
    <row r="64" spans="1:5" ht="12.75">
      <c r="A64" s="35" t="s">
        <v>56</v>
      </c>
      <c r="E64" s="40" t="s">
        <v>440</v>
      </c>
    </row>
    <row r="65" spans="1:5" ht="12.75">
      <c r="A65" t="s">
        <v>57</v>
      </c>
      <c r="E65" s="39" t="s">
        <v>444</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440</v>
      </c>
    </row>
    <row r="69" spans="1:5" ht="12.75">
      <c r="A69" t="s">
        <v>57</v>
      </c>
      <c r="E69" s="39" t="s">
        <v>444</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440</v>
      </c>
    </row>
    <row r="73" spans="1:5" ht="12.75">
      <c r="A73" t="s">
        <v>57</v>
      </c>
      <c r="E73" s="39" t="s">
        <v>444</v>
      </c>
    </row>
    <row r="74" spans="1:16" ht="25.5">
      <c r="A74" t="s">
        <v>49</v>
      </c>
      <c s="34" t="s">
        <v>112</v>
      </c>
      <c s="34" t="s">
        <v>750</v>
      </c>
      <c s="35" t="s">
        <v>51</v>
      </c>
      <c s="6" t="s">
        <v>751</v>
      </c>
      <c s="36" t="s">
        <v>88</v>
      </c>
      <c s="37">
        <v>10</v>
      </c>
      <c s="36">
        <v>0</v>
      </c>
      <c s="36">
        <f>ROUND(G74*H74,6)</f>
      </c>
      <c r="L74" s="38">
        <v>0</v>
      </c>
      <c s="32">
        <f>ROUND(ROUND(L74,2)*ROUND(G74,3),2)</f>
      </c>
      <c s="36" t="s">
        <v>668</v>
      </c>
      <c>
        <f>(M74*21)/100</f>
      </c>
      <c t="s">
        <v>27</v>
      </c>
    </row>
    <row r="75" spans="1:5" ht="12.75">
      <c r="A75" s="35" t="s">
        <v>55</v>
      </c>
      <c r="E75" s="39" t="s">
        <v>51</v>
      </c>
    </row>
    <row r="76" spans="1:5" ht="12.75">
      <c r="A76" s="35" t="s">
        <v>56</v>
      </c>
      <c r="E76" s="40" t="s">
        <v>440</v>
      </c>
    </row>
    <row r="77" spans="1:5" ht="76.5">
      <c r="A77" t="s">
        <v>57</v>
      </c>
      <c r="E77" s="39" t="s">
        <v>752</v>
      </c>
    </row>
    <row r="78" spans="1:16" ht="12.75">
      <c r="A78" t="s">
        <v>49</v>
      </c>
      <c s="34" t="s">
        <v>116</v>
      </c>
      <c s="34" t="s">
        <v>459</v>
      </c>
      <c s="35" t="s">
        <v>51</v>
      </c>
      <c s="6" t="s">
        <v>460</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440</v>
      </c>
    </row>
    <row r="81" spans="1:5" ht="12.75">
      <c r="A81" t="s">
        <v>57</v>
      </c>
      <c r="E81" s="39" t="s">
        <v>444</v>
      </c>
    </row>
    <row r="82" spans="1:16" ht="12.75">
      <c r="A82" t="s">
        <v>49</v>
      </c>
      <c s="34" t="s">
        <v>120</v>
      </c>
      <c s="34" t="s">
        <v>755</v>
      </c>
      <c s="35" t="s">
        <v>51</v>
      </c>
      <c s="6" t="s">
        <v>756</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440</v>
      </c>
    </row>
    <row r="85" spans="1:5" ht="12.75">
      <c r="A85" t="s">
        <v>57</v>
      </c>
      <c r="E85" s="39" t="s">
        <v>444</v>
      </c>
    </row>
    <row r="86" spans="1:16" ht="25.5">
      <c r="A86" t="s">
        <v>49</v>
      </c>
      <c s="34" t="s">
        <v>125</v>
      </c>
      <c s="34" t="s">
        <v>453</v>
      </c>
      <c s="35" t="s">
        <v>51</v>
      </c>
      <c s="6" t="s">
        <v>454</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440</v>
      </c>
    </row>
    <row r="89" spans="1:5" ht="12.75">
      <c r="A89" t="s">
        <v>57</v>
      </c>
      <c r="E89" s="39" t="s">
        <v>444</v>
      </c>
    </row>
    <row r="90" spans="1:16" ht="25.5">
      <c r="A90" t="s">
        <v>49</v>
      </c>
      <c s="34" t="s">
        <v>130</v>
      </c>
      <c s="34" t="s">
        <v>455</v>
      </c>
      <c s="35" t="s">
        <v>51</v>
      </c>
      <c s="6" t="s">
        <v>456</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440</v>
      </c>
    </row>
    <row r="93" spans="1:5" ht="12.75">
      <c r="A93" t="s">
        <v>57</v>
      </c>
      <c r="E93" s="39" t="s">
        <v>444</v>
      </c>
    </row>
    <row r="94" spans="1:16" ht="12.75">
      <c r="A94" t="s">
        <v>49</v>
      </c>
      <c s="34" t="s">
        <v>134</v>
      </c>
      <c s="34" t="s">
        <v>760</v>
      </c>
      <c s="35" t="s">
        <v>51</v>
      </c>
      <c s="6" t="s">
        <v>761</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440</v>
      </c>
    </row>
    <row r="97" spans="1:5" ht="12.75">
      <c r="A97" t="s">
        <v>57</v>
      </c>
      <c r="E97" s="39" t="s">
        <v>444</v>
      </c>
    </row>
    <row r="98" spans="1:16" ht="12.75">
      <c r="A98" t="s">
        <v>49</v>
      </c>
      <c s="34" t="s">
        <v>138</v>
      </c>
      <c s="34" t="s">
        <v>762</v>
      </c>
      <c s="35" t="s">
        <v>51</v>
      </c>
      <c s="6" t="s">
        <v>763</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440</v>
      </c>
    </row>
    <row r="101" spans="1:5" ht="12.75">
      <c r="A101" t="s">
        <v>57</v>
      </c>
      <c r="E101" s="39" t="s">
        <v>444</v>
      </c>
    </row>
    <row r="102" spans="1:16" ht="12.75">
      <c r="A102" t="s">
        <v>49</v>
      </c>
      <c s="34" t="s">
        <v>141</v>
      </c>
      <c s="34" t="s">
        <v>764</v>
      </c>
      <c s="35" t="s">
        <v>51</v>
      </c>
      <c s="6" t="s">
        <v>765</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440</v>
      </c>
    </row>
    <row r="105" spans="1:5" ht="12.75">
      <c r="A105" t="s">
        <v>57</v>
      </c>
      <c r="E105" s="39" t="s">
        <v>444</v>
      </c>
    </row>
    <row r="106" spans="1:16" ht="12.75">
      <c r="A106" t="s">
        <v>49</v>
      </c>
      <c s="34" t="s">
        <v>146</v>
      </c>
      <c s="34" t="s">
        <v>378</v>
      </c>
      <c s="35" t="s">
        <v>51</v>
      </c>
      <c s="6" t="s">
        <v>379</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440</v>
      </c>
    </row>
    <row r="109" spans="1:5" ht="12.75">
      <c r="A109" t="s">
        <v>57</v>
      </c>
      <c r="E109" s="39" t="s">
        <v>444</v>
      </c>
    </row>
    <row r="110" spans="1:16" ht="12.75">
      <c r="A110" t="s">
        <v>49</v>
      </c>
      <c s="34" t="s">
        <v>151</v>
      </c>
      <c s="34" t="s">
        <v>461</v>
      </c>
      <c s="35" t="s">
        <v>51</v>
      </c>
      <c s="6" t="s">
        <v>462</v>
      </c>
      <c s="36" t="s">
        <v>463</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440</v>
      </c>
    </row>
    <row r="113" spans="1:5" ht="12.75">
      <c r="A113" t="s">
        <v>57</v>
      </c>
      <c r="E113" s="39" t="s">
        <v>444</v>
      </c>
    </row>
    <row r="114" spans="1:16" ht="25.5">
      <c r="A114" t="s">
        <v>49</v>
      </c>
      <c s="34" t="s">
        <v>154</v>
      </c>
      <c s="34" t="s">
        <v>766</v>
      </c>
      <c s="35" t="s">
        <v>51</v>
      </c>
      <c s="6" t="s">
        <v>767</v>
      </c>
      <c s="36" t="s">
        <v>438</v>
      </c>
      <c s="37">
        <v>0.605</v>
      </c>
      <c s="36">
        <v>0</v>
      </c>
      <c s="36">
        <f>ROUND(G114*H114,6)</f>
      </c>
      <c r="L114" s="38">
        <v>0</v>
      </c>
      <c s="32">
        <f>ROUND(ROUND(L114,2)*ROUND(G114,3),2)</f>
      </c>
      <c s="36" t="s">
        <v>668</v>
      </c>
      <c>
        <f>(M114*21)/100</f>
      </c>
      <c t="s">
        <v>27</v>
      </c>
    </row>
    <row r="115" spans="1:5" ht="12.75">
      <c r="A115" s="35" t="s">
        <v>55</v>
      </c>
      <c r="E115" s="39" t="s">
        <v>51</v>
      </c>
    </row>
    <row r="116" spans="1:5" ht="12.75">
      <c r="A116" s="35" t="s">
        <v>56</v>
      </c>
      <c r="E116" s="40" t="s">
        <v>440</v>
      </c>
    </row>
    <row r="117" spans="1:5" ht="89.25">
      <c r="A117" t="s">
        <v>57</v>
      </c>
      <c r="E117" s="39" t="s">
        <v>768</v>
      </c>
    </row>
    <row r="118" spans="1:16" ht="12.75">
      <c r="A118" t="s">
        <v>49</v>
      </c>
      <c s="34" t="s">
        <v>157</v>
      </c>
      <c s="34" t="s">
        <v>769</v>
      </c>
      <c s="35" t="s">
        <v>51</v>
      </c>
      <c s="6" t="s">
        <v>465</v>
      </c>
      <c s="36" t="s">
        <v>438</v>
      </c>
      <c s="37">
        <v>0.605</v>
      </c>
      <c s="36">
        <v>0</v>
      </c>
      <c s="36">
        <f>ROUND(G118*H118,6)</f>
      </c>
      <c r="L118" s="38">
        <v>0</v>
      </c>
      <c s="32">
        <f>ROUND(ROUND(L118,2)*ROUND(G118,3),2)</f>
      </c>
      <c s="36" t="s">
        <v>668</v>
      </c>
      <c>
        <f>(M118*21)/100</f>
      </c>
      <c t="s">
        <v>27</v>
      </c>
    </row>
    <row r="119" spans="1:5" ht="12.75">
      <c r="A119" s="35" t="s">
        <v>55</v>
      </c>
      <c r="E119" s="39" t="s">
        <v>51</v>
      </c>
    </row>
    <row r="120" spans="1:5" ht="12.75">
      <c r="A120" s="35" t="s">
        <v>56</v>
      </c>
      <c r="E120" s="40" t="s">
        <v>440</v>
      </c>
    </row>
    <row r="121" spans="1:5" ht="89.25">
      <c r="A121" t="s">
        <v>57</v>
      </c>
      <c r="E121" s="39" t="s">
        <v>466</v>
      </c>
    </row>
    <row r="122" spans="1:13" ht="12.75">
      <c r="A122" t="s">
        <v>46</v>
      </c>
      <c r="C122" s="31" t="s">
        <v>27</v>
      </c>
      <c r="E122" s="33" t="s">
        <v>770</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912</v>
      </c>
      <c s="35" t="s">
        <v>51</v>
      </c>
      <c s="6" t="s">
        <v>913</v>
      </c>
      <c s="36" t="s">
        <v>543</v>
      </c>
      <c s="37">
        <v>1.815</v>
      </c>
      <c s="36">
        <v>0</v>
      </c>
      <c s="36">
        <f>ROUND(G123*H123,6)</f>
      </c>
      <c r="L123" s="38">
        <v>0</v>
      </c>
      <c s="32">
        <f>ROUND(ROUND(L123,2)*ROUND(G123,3),2)</f>
      </c>
      <c s="36" t="s">
        <v>759</v>
      </c>
      <c>
        <f>(M123*21)/100</f>
      </c>
      <c t="s">
        <v>27</v>
      </c>
    </row>
    <row r="124" spans="1:5" ht="12.75">
      <c r="A124" s="35" t="s">
        <v>55</v>
      </c>
      <c r="E124" s="39" t="s">
        <v>51</v>
      </c>
    </row>
    <row r="125" spans="1:5" ht="12.75">
      <c r="A125" s="35" t="s">
        <v>56</v>
      </c>
      <c r="E125" s="40" t="s">
        <v>440</v>
      </c>
    </row>
    <row r="126" spans="1:5" ht="12.75">
      <c r="A126" t="s">
        <v>57</v>
      </c>
      <c r="E126" s="39" t="s">
        <v>444</v>
      </c>
    </row>
    <row r="127" spans="1:16" ht="25.5">
      <c r="A127" t="s">
        <v>49</v>
      </c>
      <c s="34" t="s">
        <v>165</v>
      </c>
      <c s="34" t="s">
        <v>914</v>
      </c>
      <c s="35" t="s">
        <v>51</v>
      </c>
      <c s="6" t="s">
        <v>915</v>
      </c>
      <c s="36" t="s">
        <v>128</v>
      </c>
      <c s="37">
        <v>185</v>
      </c>
      <c s="36">
        <v>0</v>
      </c>
      <c s="36">
        <f>ROUND(G127*H127,6)</f>
      </c>
      <c r="L127" s="38">
        <v>0</v>
      </c>
      <c s="32">
        <f>ROUND(ROUND(L127,2)*ROUND(G127,3),2)</f>
      </c>
      <c s="36" t="s">
        <v>759</v>
      </c>
      <c>
        <f>(M127*21)/100</f>
      </c>
      <c t="s">
        <v>27</v>
      </c>
    </row>
    <row r="128" spans="1:5" ht="12.75">
      <c r="A128" s="35" t="s">
        <v>55</v>
      </c>
      <c r="E128" s="39" t="s">
        <v>51</v>
      </c>
    </row>
    <row r="129" spans="1:5" ht="12.75">
      <c r="A129" s="35" t="s">
        <v>56</v>
      </c>
      <c r="E129" s="40" t="s">
        <v>440</v>
      </c>
    </row>
    <row r="130" spans="1:5" ht="12.75">
      <c r="A130" t="s">
        <v>57</v>
      </c>
      <c r="E130" s="39" t="s">
        <v>444</v>
      </c>
    </row>
    <row r="131" spans="1:16" ht="12.75">
      <c r="A131" t="s">
        <v>49</v>
      </c>
      <c s="34" t="s">
        <v>169</v>
      </c>
      <c s="34" t="s">
        <v>916</v>
      </c>
      <c s="35" t="s">
        <v>51</v>
      </c>
      <c s="6" t="s">
        <v>917</v>
      </c>
      <c s="36" t="s">
        <v>88</v>
      </c>
      <c s="37">
        <v>1</v>
      </c>
      <c s="36">
        <v>0</v>
      </c>
      <c s="36">
        <f>ROUND(G131*H131,6)</f>
      </c>
      <c r="L131" s="38">
        <v>0</v>
      </c>
      <c s="32">
        <f>ROUND(ROUND(L131,2)*ROUND(G131,3),2)</f>
      </c>
      <c s="36" t="s">
        <v>759</v>
      </c>
      <c>
        <f>(M131*21)/100</f>
      </c>
      <c t="s">
        <v>27</v>
      </c>
    </row>
    <row r="132" spans="1:5" ht="12.75">
      <c r="A132" s="35" t="s">
        <v>55</v>
      </c>
      <c r="E132" s="39" t="s">
        <v>51</v>
      </c>
    </row>
    <row r="133" spans="1:5" ht="12.75">
      <c r="A133" s="35" t="s">
        <v>56</v>
      </c>
      <c r="E133" s="40" t="s">
        <v>440</v>
      </c>
    </row>
    <row r="134" spans="1:5" ht="12.75">
      <c r="A134" t="s">
        <v>57</v>
      </c>
      <c r="E134" s="39" t="s">
        <v>444</v>
      </c>
    </row>
    <row r="135" spans="1:16" ht="12.75">
      <c r="A135" t="s">
        <v>49</v>
      </c>
      <c s="34" t="s">
        <v>172</v>
      </c>
      <c s="34" t="s">
        <v>918</v>
      </c>
      <c s="35" t="s">
        <v>51</v>
      </c>
      <c s="6" t="s">
        <v>919</v>
      </c>
      <c s="36" t="s">
        <v>88</v>
      </c>
      <c s="37">
        <v>1</v>
      </c>
      <c s="36">
        <v>0</v>
      </c>
      <c s="36">
        <f>ROUND(G135*H135,6)</f>
      </c>
      <c r="L135" s="38">
        <v>0</v>
      </c>
      <c s="32">
        <f>ROUND(ROUND(L135,2)*ROUND(G135,3),2)</f>
      </c>
      <c s="36" t="s">
        <v>759</v>
      </c>
      <c>
        <f>(M135*21)/100</f>
      </c>
      <c t="s">
        <v>27</v>
      </c>
    </row>
    <row r="136" spans="1:5" ht="12.75">
      <c r="A136" s="35" t="s">
        <v>55</v>
      </c>
      <c r="E136" s="39" t="s">
        <v>51</v>
      </c>
    </row>
    <row r="137" spans="1:5" ht="12.75">
      <c r="A137" s="35" t="s">
        <v>56</v>
      </c>
      <c r="E137" s="40" t="s">
        <v>440</v>
      </c>
    </row>
    <row r="138" spans="1:5" ht="12.75">
      <c r="A138" t="s">
        <v>57</v>
      </c>
      <c r="E138" s="39" t="s">
        <v>444</v>
      </c>
    </row>
    <row r="139" spans="1:16" ht="12.75">
      <c r="A139" t="s">
        <v>49</v>
      </c>
      <c s="34" t="s">
        <v>176</v>
      </c>
      <c s="34" t="s">
        <v>840</v>
      </c>
      <c s="35" t="s">
        <v>51</v>
      </c>
      <c s="6" t="s">
        <v>841</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440</v>
      </c>
    </row>
    <row r="142" spans="1:5" ht="12.75">
      <c r="A142" t="s">
        <v>57</v>
      </c>
      <c r="E142" s="39" t="s">
        <v>444</v>
      </c>
    </row>
    <row r="143" spans="1:16" ht="12.75">
      <c r="A143" t="s">
        <v>49</v>
      </c>
      <c s="34" t="s">
        <v>180</v>
      </c>
      <c s="34" t="s">
        <v>842</v>
      </c>
      <c s="35" t="s">
        <v>51</v>
      </c>
      <c s="6" t="s">
        <v>843</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440</v>
      </c>
    </row>
    <row r="146" spans="1:5" ht="12.75">
      <c r="A146" t="s">
        <v>57</v>
      </c>
      <c r="E146" s="39" t="s">
        <v>444</v>
      </c>
    </row>
    <row r="147" spans="1:16" ht="12.75">
      <c r="A147" t="s">
        <v>49</v>
      </c>
      <c s="34" t="s">
        <v>183</v>
      </c>
      <c s="34" t="s">
        <v>844</v>
      </c>
      <c s="35" t="s">
        <v>51</v>
      </c>
      <c s="6" t="s">
        <v>845</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440</v>
      </c>
    </row>
    <row r="150" spans="1:5" ht="12.75">
      <c r="A150" t="s">
        <v>57</v>
      </c>
      <c r="E150" s="39" t="s">
        <v>444</v>
      </c>
    </row>
    <row r="151" spans="1:16" ht="12.75">
      <c r="A151" t="s">
        <v>49</v>
      </c>
      <c s="34" t="s">
        <v>186</v>
      </c>
      <c s="34" t="s">
        <v>500</v>
      </c>
      <c s="35" t="s">
        <v>51</v>
      </c>
      <c s="6" t="s">
        <v>501</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440</v>
      </c>
    </row>
    <row r="154" spans="1:5" ht="12.75">
      <c r="A154" t="s">
        <v>57</v>
      </c>
      <c r="E154" s="39" t="s">
        <v>444</v>
      </c>
    </row>
    <row r="155" spans="1:16" ht="25.5">
      <c r="A155" t="s">
        <v>49</v>
      </c>
      <c s="34" t="s">
        <v>190</v>
      </c>
      <c s="34" t="s">
        <v>633</v>
      </c>
      <c s="35" t="s">
        <v>51</v>
      </c>
      <c s="6" t="s">
        <v>634</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440</v>
      </c>
    </row>
    <row r="158" spans="1:5" ht="12.75">
      <c r="A158" t="s">
        <v>57</v>
      </c>
      <c r="E158" s="39" t="s">
        <v>444</v>
      </c>
    </row>
    <row r="159" spans="1:16" ht="25.5">
      <c r="A159" t="s">
        <v>49</v>
      </c>
      <c s="34" t="s">
        <v>194</v>
      </c>
      <c s="34" t="s">
        <v>641</v>
      </c>
      <c s="35" t="s">
        <v>51</v>
      </c>
      <c s="6" t="s">
        <v>642</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440</v>
      </c>
    </row>
    <row r="162" spans="1:5" ht="12.75">
      <c r="A162" t="s">
        <v>57</v>
      </c>
      <c r="E162" s="39" t="s">
        <v>444</v>
      </c>
    </row>
    <row r="163" spans="1:16" ht="12.75">
      <c r="A163" t="s">
        <v>49</v>
      </c>
      <c s="34" t="s">
        <v>198</v>
      </c>
      <c s="34" t="s">
        <v>846</v>
      </c>
      <c s="35" t="s">
        <v>51</v>
      </c>
      <c s="6" t="s">
        <v>847</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440</v>
      </c>
    </row>
    <row r="166" spans="1:5" ht="12.75">
      <c r="A166" t="s">
        <v>57</v>
      </c>
      <c r="E166" s="39" t="s">
        <v>444</v>
      </c>
    </row>
    <row r="167" spans="1:16" ht="12.75">
      <c r="A167" t="s">
        <v>49</v>
      </c>
      <c s="34" t="s">
        <v>202</v>
      </c>
      <c s="34" t="s">
        <v>848</v>
      </c>
      <c s="35" t="s">
        <v>51</v>
      </c>
      <c s="6" t="s">
        <v>849</v>
      </c>
      <c s="36" t="s">
        <v>88</v>
      </c>
      <c s="37">
        <v>1</v>
      </c>
      <c s="36">
        <v>0</v>
      </c>
      <c s="36">
        <f>ROUND(G167*H167,6)</f>
      </c>
      <c r="L167" s="38">
        <v>0</v>
      </c>
      <c s="32">
        <f>ROUND(ROUND(L167,2)*ROUND(G167,3),2)</f>
      </c>
      <c s="36" t="s">
        <v>759</v>
      </c>
      <c>
        <f>(M167*21)/100</f>
      </c>
      <c t="s">
        <v>27</v>
      </c>
    </row>
    <row r="168" spans="1:5" ht="12.75">
      <c r="A168" s="35" t="s">
        <v>55</v>
      </c>
      <c r="E168" s="39" t="s">
        <v>51</v>
      </c>
    </row>
    <row r="169" spans="1:5" ht="12.75">
      <c r="A169" s="35" t="s">
        <v>56</v>
      </c>
      <c r="E169" s="40" t="s">
        <v>440</v>
      </c>
    </row>
    <row r="170" spans="1:5" ht="12.75">
      <c r="A170" t="s">
        <v>57</v>
      </c>
      <c r="E170" s="39" t="s">
        <v>444</v>
      </c>
    </row>
    <row r="171" spans="1:16" ht="12.75">
      <c r="A171" t="s">
        <v>49</v>
      </c>
      <c s="34" t="s">
        <v>206</v>
      </c>
      <c s="34" t="s">
        <v>920</v>
      </c>
      <c s="35" t="s">
        <v>51</v>
      </c>
      <c s="6" t="s">
        <v>921</v>
      </c>
      <c s="36" t="s">
        <v>88</v>
      </c>
      <c s="37">
        <v>1</v>
      </c>
      <c s="36">
        <v>0</v>
      </c>
      <c s="36">
        <f>ROUND(G171*H171,6)</f>
      </c>
      <c r="L171" s="38">
        <v>0</v>
      </c>
      <c s="32">
        <f>ROUND(ROUND(L171,2)*ROUND(G171,3),2)</f>
      </c>
      <c s="36" t="s">
        <v>759</v>
      </c>
      <c>
        <f>(M171*21)/100</f>
      </c>
      <c t="s">
        <v>27</v>
      </c>
    </row>
    <row r="172" spans="1:5" ht="12.75">
      <c r="A172" s="35" t="s">
        <v>55</v>
      </c>
      <c r="E172" s="39" t="s">
        <v>51</v>
      </c>
    </row>
    <row r="173" spans="1:5" ht="12.75">
      <c r="A173" s="35" t="s">
        <v>56</v>
      </c>
      <c r="E173" s="40" t="s">
        <v>440</v>
      </c>
    </row>
    <row r="174" spans="1:5" ht="12.75">
      <c r="A174" t="s">
        <v>57</v>
      </c>
      <c r="E174" s="39" t="s">
        <v>444</v>
      </c>
    </row>
    <row r="175" spans="1:16" ht="12.75">
      <c r="A175" t="s">
        <v>49</v>
      </c>
      <c s="34" t="s">
        <v>210</v>
      </c>
      <c s="34" t="s">
        <v>922</v>
      </c>
      <c s="35" t="s">
        <v>51</v>
      </c>
      <c s="6" t="s">
        <v>923</v>
      </c>
      <c s="36" t="s">
        <v>88</v>
      </c>
      <c s="37">
        <v>1</v>
      </c>
      <c s="36">
        <v>0</v>
      </c>
      <c s="36">
        <f>ROUND(G175*H175,6)</f>
      </c>
      <c r="L175" s="38">
        <v>0</v>
      </c>
      <c s="32">
        <f>ROUND(ROUND(L175,2)*ROUND(G175,3),2)</f>
      </c>
      <c s="36" t="s">
        <v>759</v>
      </c>
      <c>
        <f>(M175*21)/100</f>
      </c>
      <c t="s">
        <v>27</v>
      </c>
    </row>
    <row r="176" spans="1:5" ht="12.75">
      <c r="A176" s="35" t="s">
        <v>55</v>
      </c>
      <c r="E176" s="39" t="s">
        <v>51</v>
      </c>
    </row>
    <row r="177" spans="1:5" ht="12.75">
      <c r="A177" s="35" t="s">
        <v>56</v>
      </c>
      <c r="E177" s="40" t="s">
        <v>440</v>
      </c>
    </row>
    <row r="178" spans="1:5" ht="12.75">
      <c r="A178" t="s">
        <v>57</v>
      </c>
      <c r="E178" s="39" t="s">
        <v>444</v>
      </c>
    </row>
    <row r="179" spans="1:16" ht="12.75">
      <c r="A179" t="s">
        <v>49</v>
      </c>
      <c s="34" t="s">
        <v>214</v>
      </c>
      <c s="34" t="s">
        <v>856</v>
      </c>
      <c s="35" t="s">
        <v>51</v>
      </c>
      <c s="6" t="s">
        <v>857</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440</v>
      </c>
    </row>
    <row r="182" spans="1:5" ht="12.75">
      <c r="A182" t="s">
        <v>57</v>
      </c>
      <c r="E182" s="39" t="s">
        <v>444</v>
      </c>
    </row>
    <row r="183" spans="1:16" ht="12.75">
      <c r="A183" t="s">
        <v>49</v>
      </c>
      <c s="34" t="s">
        <v>218</v>
      </c>
      <c s="34" t="s">
        <v>564</v>
      </c>
      <c s="35" t="s">
        <v>51</v>
      </c>
      <c s="6" t="s">
        <v>565</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440</v>
      </c>
    </row>
    <row r="186" spans="1:5" ht="12.75">
      <c r="A186" t="s">
        <v>57</v>
      </c>
      <c r="E186" s="39" t="s">
        <v>444</v>
      </c>
    </row>
    <row r="187" spans="1:16" ht="12.75">
      <c r="A187" t="s">
        <v>49</v>
      </c>
      <c s="34" t="s">
        <v>222</v>
      </c>
      <c s="34" t="s">
        <v>860</v>
      </c>
      <c s="35" t="s">
        <v>51</v>
      </c>
      <c s="6" t="s">
        <v>861</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440</v>
      </c>
    </row>
    <row r="190" spans="1:5" ht="12.75">
      <c r="A190" t="s">
        <v>57</v>
      </c>
      <c r="E190" s="39" t="s">
        <v>444</v>
      </c>
    </row>
    <row r="191" spans="1:16" ht="25.5">
      <c r="A191" t="s">
        <v>49</v>
      </c>
      <c s="34" t="s">
        <v>226</v>
      </c>
      <c s="34" t="s">
        <v>863</v>
      </c>
      <c s="35" t="s">
        <v>51</v>
      </c>
      <c s="6" t="s">
        <v>864</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440</v>
      </c>
    </row>
    <row r="194" spans="1:5" ht="12.75">
      <c r="A194" t="s">
        <v>57</v>
      </c>
      <c r="E194" s="39" t="s">
        <v>444</v>
      </c>
    </row>
    <row r="195" spans="1:16" ht="12.75">
      <c r="A195" t="s">
        <v>49</v>
      </c>
      <c s="34" t="s">
        <v>230</v>
      </c>
      <c s="34" t="s">
        <v>897</v>
      </c>
      <c s="35" t="s">
        <v>51</v>
      </c>
      <c s="6" t="s">
        <v>898</v>
      </c>
      <c s="36" t="s">
        <v>128</v>
      </c>
      <c s="37">
        <v>605</v>
      </c>
      <c s="36">
        <v>0</v>
      </c>
      <c s="36">
        <f>ROUND(G195*H195,6)</f>
      </c>
      <c r="L195" s="38">
        <v>0</v>
      </c>
      <c s="32">
        <f>ROUND(ROUND(L195,2)*ROUND(G195,3),2)</f>
      </c>
      <c s="36" t="s">
        <v>668</v>
      </c>
      <c>
        <f>(M195*21)/100</f>
      </c>
      <c t="s">
        <v>27</v>
      </c>
    </row>
    <row r="196" spans="1:5" ht="12.75">
      <c r="A196" s="35" t="s">
        <v>55</v>
      </c>
      <c r="E196" s="39" t="s">
        <v>51</v>
      </c>
    </row>
    <row r="197" spans="1:5" ht="12.75">
      <c r="A197" s="35" t="s">
        <v>56</v>
      </c>
      <c r="E197" s="40" t="s">
        <v>440</v>
      </c>
    </row>
    <row r="198" spans="1:5" ht="102">
      <c r="A198" t="s">
        <v>57</v>
      </c>
      <c r="E198" s="39" t="s">
        <v>899</v>
      </c>
    </row>
    <row r="199" spans="1:13" ht="12.75">
      <c r="A199" t="s">
        <v>46</v>
      </c>
      <c r="C199" s="31" t="s">
        <v>26</v>
      </c>
      <c r="E199" s="33" t="s">
        <v>589</v>
      </c>
      <c r="J199" s="32">
        <f>0</f>
      </c>
      <c s="32">
        <f>0</f>
      </c>
      <c s="32">
        <f>0+L200+L204+L208</f>
      </c>
      <c s="32">
        <f>0+M200+M204+M208</f>
      </c>
    </row>
    <row r="200" spans="1:16" ht="25.5">
      <c r="A200" t="s">
        <v>49</v>
      </c>
      <c s="34" t="s">
        <v>234</v>
      </c>
      <c s="34" t="s">
        <v>50</v>
      </c>
      <c s="35" t="s">
        <v>51</v>
      </c>
      <c s="6" t="s">
        <v>590</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440</v>
      </c>
    </row>
    <row r="203" spans="1:5" ht="12.75">
      <c r="A203" t="s">
        <v>57</v>
      </c>
      <c r="E203" s="39" t="s">
        <v>444</v>
      </c>
    </row>
    <row r="204" spans="1:16" ht="25.5">
      <c r="A204" t="s">
        <v>49</v>
      </c>
      <c s="34" t="s">
        <v>238</v>
      </c>
      <c s="34" t="s">
        <v>591</v>
      </c>
      <c s="35" t="s">
        <v>51</v>
      </c>
      <c s="6" t="s">
        <v>592</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440</v>
      </c>
    </row>
    <row r="207" spans="1:5" ht="12.75">
      <c r="A207" t="s">
        <v>57</v>
      </c>
      <c r="E207" s="39" t="s">
        <v>444</v>
      </c>
    </row>
    <row r="208" spans="1:16" ht="25.5">
      <c r="A208" t="s">
        <v>49</v>
      </c>
      <c s="34" t="s">
        <v>242</v>
      </c>
      <c s="34" t="s">
        <v>73</v>
      </c>
      <c s="35" t="s">
        <v>51</v>
      </c>
      <c s="6" t="s">
        <v>904</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440</v>
      </c>
    </row>
    <row r="211" spans="1:5" ht="12.75">
      <c r="A211" t="s">
        <v>57</v>
      </c>
      <c r="E211"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926</v>
      </c>
      <c r="E8" s="30" t="s">
        <v>925</v>
      </c>
      <c r="J8" s="29">
        <f>0+J9+J18+J43+J148</f>
      </c>
      <c s="29">
        <f>0+K9+K18+K43+K148</f>
      </c>
      <c s="29">
        <f>0+L9+L18+L43+L148</f>
      </c>
      <c s="29">
        <f>0+M9+M18+M43+M148</f>
      </c>
    </row>
    <row r="9" spans="1:13" ht="12.75">
      <c r="A9" t="s">
        <v>46</v>
      </c>
      <c r="C9" s="31" t="s">
        <v>371</v>
      </c>
      <c r="E9" s="33" t="s">
        <v>927</v>
      </c>
      <c r="J9" s="32">
        <f>0</f>
      </c>
      <c s="32">
        <f>0</f>
      </c>
      <c s="32">
        <f>0+L10+L14</f>
      </c>
      <c s="32">
        <f>0+M10+M14</f>
      </c>
    </row>
    <row r="10" spans="1:16" ht="25.5">
      <c r="A10" t="s">
        <v>49</v>
      </c>
      <c s="34" t="s">
        <v>360</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535</v>
      </c>
    </row>
    <row r="13" spans="1:5" ht="12.75">
      <c r="A13" t="s">
        <v>57</v>
      </c>
      <c r="E13" s="39" t="s">
        <v>444</v>
      </c>
    </row>
    <row r="14" spans="1:16" ht="25.5">
      <c r="A14" t="s">
        <v>49</v>
      </c>
      <c s="34" t="s">
        <v>364</v>
      </c>
      <c s="34" t="s">
        <v>928</v>
      </c>
      <c s="35" t="s">
        <v>51</v>
      </c>
      <c s="6" t="s">
        <v>929</v>
      </c>
      <c s="36" t="s">
        <v>53</v>
      </c>
      <c s="37">
        <v>0.01</v>
      </c>
      <c s="36">
        <v>0</v>
      </c>
      <c s="36">
        <f>ROUND(G14*H14,6)</f>
      </c>
      <c r="L14" s="38">
        <v>0</v>
      </c>
      <c s="32">
        <f>ROUND(ROUND(L14,2)*ROUND(G14,3),2)</f>
      </c>
      <c s="36" t="s">
        <v>668</v>
      </c>
      <c>
        <f>(M14*21)/100</f>
      </c>
      <c t="s">
        <v>27</v>
      </c>
    </row>
    <row r="15" spans="1:5" ht="12.75">
      <c r="A15" s="35" t="s">
        <v>55</v>
      </c>
      <c r="E15" s="39" t="s">
        <v>51</v>
      </c>
    </row>
    <row r="16" spans="1:5" ht="12.75">
      <c r="A16" s="35" t="s">
        <v>56</v>
      </c>
      <c r="E16" s="40" t="s">
        <v>535</v>
      </c>
    </row>
    <row r="17" spans="1:5" ht="140.25">
      <c r="A17" t="s">
        <v>57</v>
      </c>
      <c r="E17" s="39" t="s">
        <v>930</v>
      </c>
    </row>
    <row r="18" spans="1:13" ht="12.75">
      <c r="A18" t="s">
        <v>46</v>
      </c>
      <c r="C18" s="31" t="s">
        <v>319</v>
      </c>
      <c r="E18" s="33" t="s">
        <v>931</v>
      </c>
      <c r="J18" s="32">
        <f>0</f>
      </c>
      <c s="32">
        <f>0</f>
      </c>
      <c s="32">
        <f>0+L19+L23+L27+L31+L35+L39</f>
      </c>
      <c s="32">
        <f>0+M19+M23+M27+M31+M35+M39</f>
      </c>
    </row>
    <row r="19" spans="1:16" ht="25.5">
      <c r="A19" t="s">
        <v>49</v>
      </c>
      <c s="34" t="s">
        <v>335</v>
      </c>
      <c s="34" t="s">
        <v>932</v>
      </c>
      <c s="35" t="s">
        <v>51</v>
      </c>
      <c s="6" t="s">
        <v>933</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535</v>
      </c>
    </row>
    <row r="22" spans="1:5" ht="12.75">
      <c r="A22" t="s">
        <v>57</v>
      </c>
      <c r="E22" s="39" t="s">
        <v>444</v>
      </c>
    </row>
    <row r="23" spans="1:16" ht="12.75">
      <c r="A23" t="s">
        <v>49</v>
      </c>
      <c s="34" t="s">
        <v>339</v>
      </c>
      <c s="34" t="s">
        <v>934</v>
      </c>
      <c s="35" t="s">
        <v>51</v>
      </c>
      <c s="6" t="s">
        <v>935</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535</v>
      </c>
    </row>
    <row r="26" spans="1:5" ht="12.75">
      <c r="A26" t="s">
        <v>57</v>
      </c>
      <c r="E26" s="39" t="s">
        <v>444</v>
      </c>
    </row>
    <row r="27" spans="1:16" ht="12.75">
      <c r="A27" t="s">
        <v>49</v>
      </c>
      <c s="34" t="s">
        <v>343</v>
      </c>
      <c s="34" t="s">
        <v>457</v>
      </c>
      <c s="35" t="s">
        <v>51</v>
      </c>
      <c s="6" t="s">
        <v>458</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535</v>
      </c>
    </row>
    <row r="30" spans="1:5" ht="12.75">
      <c r="A30" t="s">
        <v>57</v>
      </c>
      <c r="E30" s="39" t="s">
        <v>444</v>
      </c>
    </row>
    <row r="31" spans="1:16" ht="12.75">
      <c r="A31" t="s">
        <v>49</v>
      </c>
      <c s="34" t="s">
        <v>348</v>
      </c>
      <c s="34" t="s">
        <v>666</v>
      </c>
      <c s="35" t="s">
        <v>51</v>
      </c>
      <c s="6" t="s">
        <v>667</v>
      </c>
      <c s="36" t="s">
        <v>88</v>
      </c>
      <c s="37">
        <v>1</v>
      </c>
      <c s="36">
        <v>0</v>
      </c>
      <c s="36">
        <f>ROUND(G31*H31,6)</f>
      </c>
      <c r="L31" s="38">
        <v>0</v>
      </c>
      <c s="32">
        <f>ROUND(ROUND(L31,2)*ROUND(G31,3),2)</f>
      </c>
      <c s="36" t="s">
        <v>668</v>
      </c>
      <c>
        <f>(M31*21)/100</f>
      </c>
      <c t="s">
        <v>27</v>
      </c>
    </row>
    <row r="32" spans="1:5" ht="12.75">
      <c r="A32" s="35" t="s">
        <v>55</v>
      </c>
      <c r="E32" s="39" t="s">
        <v>51</v>
      </c>
    </row>
    <row r="33" spans="1:5" ht="12.75">
      <c r="A33" s="35" t="s">
        <v>56</v>
      </c>
      <c r="E33" s="40" t="s">
        <v>535</v>
      </c>
    </row>
    <row r="34" spans="1:5" ht="89.25">
      <c r="A34" t="s">
        <v>57</v>
      </c>
      <c r="E34" s="39" t="s">
        <v>669</v>
      </c>
    </row>
    <row r="35" spans="1:16" ht="25.5">
      <c r="A35" t="s">
        <v>49</v>
      </c>
      <c s="34" t="s">
        <v>352</v>
      </c>
      <c s="34" t="s">
        <v>670</v>
      </c>
      <c s="35" t="s">
        <v>51</v>
      </c>
      <c s="6" t="s">
        <v>671</v>
      </c>
      <c s="36" t="s">
        <v>672</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535</v>
      </c>
    </row>
    <row r="38" spans="1:5" ht="12.75">
      <c r="A38" t="s">
        <v>57</v>
      </c>
      <c r="E38" s="39" t="s">
        <v>444</v>
      </c>
    </row>
    <row r="39" spans="1:16" ht="38.25">
      <c r="A39" t="s">
        <v>49</v>
      </c>
      <c s="34" t="s">
        <v>356</v>
      </c>
      <c s="34" t="s">
        <v>673</v>
      </c>
      <c s="35" t="s">
        <v>51</v>
      </c>
      <c s="6" t="s">
        <v>674</v>
      </c>
      <c s="36" t="s">
        <v>672</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535</v>
      </c>
    </row>
    <row r="42" spans="1:5" ht="12.75">
      <c r="A42" t="s">
        <v>57</v>
      </c>
      <c r="E42" s="39" t="s">
        <v>444</v>
      </c>
    </row>
    <row r="43" spans="1:13" ht="12.75">
      <c r="A43" t="s">
        <v>46</v>
      </c>
      <c r="C43" s="31" t="s">
        <v>335</v>
      </c>
      <c r="E43" s="33" t="s">
        <v>936</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937</v>
      </c>
      <c s="35" t="s">
        <v>51</v>
      </c>
      <c s="6" t="s">
        <v>366</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535</v>
      </c>
    </row>
    <row r="47" spans="1:5" ht="12.75">
      <c r="A47" t="s">
        <v>57</v>
      </c>
      <c r="E47" s="39" t="s">
        <v>444</v>
      </c>
    </row>
    <row r="48" spans="1:16" ht="12.75">
      <c r="A48" t="s">
        <v>49</v>
      </c>
      <c s="34" t="s">
        <v>238</v>
      </c>
      <c s="34" t="s">
        <v>938</v>
      </c>
      <c s="35" t="s">
        <v>51</v>
      </c>
      <c s="6" t="s">
        <v>939</v>
      </c>
      <c s="36" t="s">
        <v>346</v>
      </c>
      <c s="37">
        <v>8</v>
      </c>
      <c s="36">
        <v>0</v>
      </c>
      <c s="36">
        <f>ROUND(G48*H48,6)</f>
      </c>
      <c r="L48" s="38">
        <v>0</v>
      </c>
      <c s="32">
        <f>ROUND(ROUND(L48,2)*ROUND(G48,3),2)</f>
      </c>
      <c s="36" t="s">
        <v>54</v>
      </c>
      <c>
        <f>(M48*21)/100</f>
      </c>
      <c t="s">
        <v>27</v>
      </c>
    </row>
    <row r="49" spans="1:5" ht="12.75">
      <c r="A49" s="35" t="s">
        <v>55</v>
      </c>
      <c r="E49" s="39" t="s">
        <v>51</v>
      </c>
    </row>
    <row r="50" spans="1:5" ht="12.75">
      <c r="A50" s="35" t="s">
        <v>56</v>
      </c>
      <c r="E50" s="40" t="s">
        <v>535</v>
      </c>
    </row>
    <row r="51" spans="1:5" ht="12.75">
      <c r="A51" t="s">
        <v>57</v>
      </c>
      <c r="E51" s="39" t="s">
        <v>444</v>
      </c>
    </row>
    <row r="52" spans="1:16" ht="25.5">
      <c r="A52" t="s">
        <v>49</v>
      </c>
      <c s="34" t="s">
        <v>242</v>
      </c>
      <c s="34" t="s">
        <v>940</v>
      </c>
      <c s="35" t="s">
        <v>51</v>
      </c>
      <c s="6" t="s">
        <v>941</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535</v>
      </c>
    </row>
    <row r="55" spans="1:5" ht="12.75">
      <c r="A55" t="s">
        <v>57</v>
      </c>
      <c r="E55" s="39" t="s">
        <v>444</v>
      </c>
    </row>
    <row r="56" spans="1:16" ht="25.5">
      <c r="A56" t="s">
        <v>49</v>
      </c>
      <c s="34" t="s">
        <v>246</v>
      </c>
      <c s="34" t="s">
        <v>583</v>
      </c>
      <c s="35" t="s">
        <v>51</v>
      </c>
      <c s="6" t="s">
        <v>584</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535</v>
      </c>
    </row>
    <row r="59" spans="1:5" ht="12.75">
      <c r="A59" t="s">
        <v>57</v>
      </c>
      <c r="E59" s="39" t="s">
        <v>444</v>
      </c>
    </row>
    <row r="60" spans="1:16" ht="38.25">
      <c r="A60" t="s">
        <v>49</v>
      </c>
      <c s="34" t="s">
        <v>251</v>
      </c>
      <c s="34" t="s">
        <v>586</v>
      </c>
      <c s="35" t="s">
        <v>51</v>
      </c>
      <c s="6" t="s">
        <v>587</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535</v>
      </c>
    </row>
    <row r="63" spans="1:5" ht="12.75">
      <c r="A63" t="s">
        <v>57</v>
      </c>
      <c r="E63" s="39" t="s">
        <v>444</v>
      </c>
    </row>
    <row r="64" spans="1:16" ht="12.75">
      <c r="A64" t="s">
        <v>49</v>
      </c>
      <c s="34" t="s">
        <v>255</v>
      </c>
      <c s="34" t="s">
        <v>942</v>
      </c>
      <c s="35" t="s">
        <v>51</v>
      </c>
      <c s="6" t="s">
        <v>943</v>
      </c>
      <c s="36" t="s">
        <v>346</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535</v>
      </c>
    </row>
    <row r="67" spans="1:5" ht="12.75">
      <c r="A67" t="s">
        <v>57</v>
      </c>
      <c r="E67" s="39" t="s">
        <v>444</v>
      </c>
    </row>
    <row r="68" spans="1:16" ht="12.75">
      <c r="A68" t="s">
        <v>49</v>
      </c>
      <c s="34" t="s">
        <v>259</v>
      </c>
      <c s="34" t="s">
        <v>944</v>
      </c>
      <c s="35" t="s">
        <v>51</v>
      </c>
      <c s="6" t="s">
        <v>945</v>
      </c>
      <c s="36" t="s">
        <v>346</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535</v>
      </c>
    </row>
    <row r="71" spans="1:5" ht="12.75">
      <c r="A71" t="s">
        <v>57</v>
      </c>
      <c r="E71" s="39" t="s">
        <v>444</v>
      </c>
    </row>
    <row r="72" spans="1:16" ht="12.75">
      <c r="A72" t="s">
        <v>49</v>
      </c>
      <c s="34" t="s">
        <v>263</v>
      </c>
      <c s="34" t="s">
        <v>946</v>
      </c>
      <c s="35" t="s">
        <v>51</v>
      </c>
      <c s="6" t="s">
        <v>947</v>
      </c>
      <c s="36" t="s">
        <v>346</v>
      </c>
      <c s="37">
        <v>8</v>
      </c>
      <c s="36">
        <v>0</v>
      </c>
      <c s="36">
        <f>ROUND(G72*H72,6)</f>
      </c>
      <c r="L72" s="38">
        <v>0</v>
      </c>
      <c s="32">
        <f>ROUND(ROUND(L72,2)*ROUND(G72,3),2)</f>
      </c>
      <c s="36" t="s">
        <v>54</v>
      </c>
      <c>
        <f>(M72*21)/100</f>
      </c>
      <c t="s">
        <v>27</v>
      </c>
    </row>
    <row r="73" spans="1:5" ht="12.75">
      <c r="A73" s="35" t="s">
        <v>55</v>
      </c>
      <c r="E73" s="39" t="s">
        <v>51</v>
      </c>
    </row>
    <row r="74" spans="1:5" ht="12.75">
      <c r="A74" s="35" t="s">
        <v>56</v>
      </c>
      <c r="E74" s="40" t="s">
        <v>535</v>
      </c>
    </row>
    <row r="75" spans="1:5" ht="12.75">
      <c r="A75" t="s">
        <v>57</v>
      </c>
      <c r="E75" s="39" t="s">
        <v>444</v>
      </c>
    </row>
    <row r="76" spans="1:16" ht="12.75">
      <c r="A76" t="s">
        <v>49</v>
      </c>
      <c s="34" t="s">
        <v>267</v>
      </c>
      <c s="34" t="s">
        <v>948</v>
      </c>
      <c s="35" t="s">
        <v>51</v>
      </c>
      <c s="6" t="s">
        <v>949</v>
      </c>
      <c s="36" t="s">
        <v>346</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535</v>
      </c>
    </row>
    <row r="79" spans="1:5" ht="12.75">
      <c r="A79" t="s">
        <v>57</v>
      </c>
      <c r="E79" s="39" t="s">
        <v>444</v>
      </c>
    </row>
    <row r="80" spans="1:16" ht="12.75">
      <c r="A80" t="s">
        <v>49</v>
      </c>
      <c s="34" t="s">
        <v>271</v>
      </c>
      <c s="34" t="s">
        <v>950</v>
      </c>
      <c s="35" t="s">
        <v>51</v>
      </c>
      <c s="6" t="s">
        <v>951</v>
      </c>
      <c s="36" t="s">
        <v>88</v>
      </c>
      <c s="37">
        <v>1</v>
      </c>
      <c s="36">
        <v>0</v>
      </c>
      <c s="36">
        <f>ROUND(G80*H80,6)</f>
      </c>
      <c r="L80" s="38">
        <v>0</v>
      </c>
      <c s="32">
        <f>ROUND(ROUND(L80,2)*ROUND(G80,3),2)</f>
      </c>
      <c s="36" t="s">
        <v>668</v>
      </c>
      <c>
        <f>(M80*21)/100</f>
      </c>
      <c t="s">
        <v>27</v>
      </c>
    </row>
    <row r="81" spans="1:5" ht="12.75">
      <c r="A81" s="35" t="s">
        <v>55</v>
      </c>
      <c r="E81" s="39" t="s">
        <v>51</v>
      </c>
    </row>
    <row r="82" spans="1:5" ht="12.75">
      <c r="A82" s="35" t="s">
        <v>56</v>
      </c>
      <c r="E82" s="40" t="s">
        <v>440</v>
      </c>
    </row>
    <row r="83" spans="1:5" ht="76.5">
      <c r="A83" t="s">
        <v>57</v>
      </c>
      <c r="E83" s="39" t="s">
        <v>952</v>
      </c>
    </row>
    <row r="84" spans="1:16" ht="12.75">
      <c r="A84" t="s">
        <v>49</v>
      </c>
      <c s="34" t="s">
        <v>275</v>
      </c>
      <c s="34" t="s">
        <v>533</v>
      </c>
      <c s="35" t="s">
        <v>51</v>
      </c>
      <c s="6" t="s">
        <v>534</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535</v>
      </c>
    </row>
    <row r="87" spans="1:5" ht="12.75">
      <c r="A87" t="s">
        <v>57</v>
      </c>
      <c r="E87" s="39" t="s">
        <v>444</v>
      </c>
    </row>
    <row r="88" spans="1:16" ht="12.75">
      <c r="A88" t="s">
        <v>49</v>
      </c>
      <c s="34" t="s">
        <v>279</v>
      </c>
      <c s="34" t="s">
        <v>953</v>
      </c>
      <c s="35" t="s">
        <v>51</v>
      </c>
      <c s="6" t="s">
        <v>954</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535</v>
      </c>
    </row>
    <row r="91" spans="1:5" ht="12.75">
      <c r="A91" t="s">
        <v>57</v>
      </c>
      <c r="E91" s="39" t="s">
        <v>444</v>
      </c>
    </row>
    <row r="92" spans="1:16" ht="12.75">
      <c r="A92" t="s">
        <v>49</v>
      </c>
      <c s="34" t="s">
        <v>563</v>
      </c>
      <c s="34" t="s">
        <v>955</v>
      </c>
      <c s="35" t="s">
        <v>51</v>
      </c>
      <c s="6" t="s">
        <v>956</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535</v>
      </c>
    </row>
    <row r="95" spans="1:5" ht="12.75">
      <c r="A95" t="s">
        <v>57</v>
      </c>
      <c r="E95" s="39" t="s">
        <v>444</v>
      </c>
    </row>
    <row r="96" spans="1:16" ht="12.75">
      <c r="A96" t="s">
        <v>49</v>
      </c>
      <c s="34" t="s">
        <v>283</v>
      </c>
      <c s="34" t="s">
        <v>957</v>
      </c>
      <c s="35" t="s">
        <v>51</v>
      </c>
      <c s="6" t="s">
        <v>958</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535</v>
      </c>
    </row>
    <row r="99" spans="1:5" ht="12.75">
      <c r="A99" t="s">
        <v>57</v>
      </c>
      <c r="E99" s="39" t="s">
        <v>444</v>
      </c>
    </row>
    <row r="100" spans="1:16" ht="12.75">
      <c r="A100" t="s">
        <v>49</v>
      </c>
      <c s="34" t="s">
        <v>287</v>
      </c>
      <c s="34" t="s">
        <v>959</v>
      </c>
      <c s="35" t="s">
        <v>51</v>
      </c>
      <c s="6" t="s">
        <v>960</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535</v>
      </c>
    </row>
    <row r="103" spans="1:5" ht="12.75">
      <c r="A103" t="s">
        <v>57</v>
      </c>
      <c r="E103" s="39" t="s">
        <v>444</v>
      </c>
    </row>
    <row r="104" spans="1:16" ht="12.75">
      <c r="A104" t="s">
        <v>49</v>
      </c>
      <c s="34" t="s">
        <v>291</v>
      </c>
      <c s="34" t="s">
        <v>500</v>
      </c>
      <c s="35" t="s">
        <v>51</v>
      </c>
      <c s="6" t="s">
        <v>501</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535</v>
      </c>
    </row>
    <row r="107" spans="1:5" ht="12.75">
      <c r="A107" t="s">
        <v>57</v>
      </c>
      <c r="E107" s="39" t="s">
        <v>444</v>
      </c>
    </row>
    <row r="108" spans="1:16" ht="12.75">
      <c r="A108" t="s">
        <v>49</v>
      </c>
      <c s="34" t="s">
        <v>295</v>
      </c>
      <c s="34" t="s">
        <v>502</v>
      </c>
      <c s="35" t="s">
        <v>51</v>
      </c>
      <c s="6" t="s">
        <v>503</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535</v>
      </c>
    </row>
    <row r="111" spans="1:5" ht="12.75">
      <c r="A111" t="s">
        <v>57</v>
      </c>
      <c r="E111" s="39" t="s">
        <v>444</v>
      </c>
    </row>
    <row r="112" spans="1:16" ht="12.75">
      <c r="A112" t="s">
        <v>49</v>
      </c>
      <c s="34" t="s">
        <v>299</v>
      </c>
      <c s="34" t="s">
        <v>506</v>
      </c>
      <c s="35" t="s">
        <v>51</v>
      </c>
      <c s="6" t="s">
        <v>507</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535</v>
      </c>
    </row>
    <row r="115" spans="1:5" ht="12.75">
      <c r="A115" t="s">
        <v>57</v>
      </c>
      <c r="E115" s="39" t="s">
        <v>444</v>
      </c>
    </row>
    <row r="116" spans="1:16" ht="12.75">
      <c r="A116" t="s">
        <v>49</v>
      </c>
      <c s="34" t="s">
        <v>303</v>
      </c>
      <c s="34" t="s">
        <v>961</v>
      </c>
      <c s="35" t="s">
        <v>51</v>
      </c>
      <c s="6" t="s">
        <v>962</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535</v>
      </c>
    </row>
    <row r="119" spans="1:5" ht="12.75">
      <c r="A119" t="s">
        <v>57</v>
      </c>
      <c r="E119" s="39" t="s">
        <v>444</v>
      </c>
    </row>
    <row r="120" spans="1:16" ht="25.5">
      <c r="A120" t="s">
        <v>49</v>
      </c>
      <c s="34" t="s">
        <v>307</v>
      </c>
      <c s="34" t="s">
        <v>633</v>
      </c>
      <c s="35" t="s">
        <v>51</v>
      </c>
      <c s="6" t="s">
        <v>634</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535</v>
      </c>
    </row>
    <row r="123" spans="1:5" ht="12.75">
      <c r="A123" t="s">
        <v>57</v>
      </c>
      <c r="E123" s="39" t="s">
        <v>444</v>
      </c>
    </row>
    <row r="124" spans="1:16" ht="25.5">
      <c r="A124" t="s">
        <v>49</v>
      </c>
      <c s="34" t="s">
        <v>311</v>
      </c>
      <c s="34" t="s">
        <v>641</v>
      </c>
      <c s="35" t="s">
        <v>51</v>
      </c>
      <c s="6" t="s">
        <v>642</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535</v>
      </c>
    </row>
    <row r="127" spans="1:5" ht="12.75">
      <c r="A127" t="s">
        <v>57</v>
      </c>
      <c r="E127" s="39" t="s">
        <v>444</v>
      </c>
    </row>
    <row r="128" spans="1:16" ht="12.75">
      <c r="A128" t="s">
        <v>49</v>
      </c>
      <c s="34" t="s">
        <v>315</v>
      </c>
      <c s="34" t="s">
        <v>539</v>
      </c>
      <c s="35" t="s">
        <v>51</v>
      </c>
      <c s="6" t="s">
        <v>540</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535</v>
      </c>
    </row>
    <row r="131" spans="1:5" ht="12.75">
      <c r="A131" t="s">
        <v>57</v>
      </c>
      <c r="E131" s="39" t="s">
        <v>444</v>
      </c>
    </row>
    <row r="132" spans="1:16" ht="12.75">
      <c r="A132" t="s">
        <v>49</v>
      </c>
      <c s="34" t="s">
        <v>319</v>
      </c>
      <c s="34" t="s">
        <v>963</v>
      </c>
      <c s="35" t="s">
        <v>51</v>
      </c>
      <c s="6" t="s">
        <v>964</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535</v>
      </c>
    </row>
    <row r="135" spans="1:5" ht="12.75">
      <c r="A135" t="s">
        <v>57</v>
      </c>
      <c r="E135" s="39" t="s">
        <v>444</v>
      </c>
    </row>
    <row r="136" spans="1:16" ht="25.5">
      <c r="A136" t="s">
        <v>49</v>
      </c>
      <c s="34" t="s">
        <v>323</v>
      </c>
      <c s="34" t="s">
        <v>643</v>
      </c>
      <c s="35" t="s">
        <v>51</v>
      </c>
      <c s="6" t="s">
        <v>644</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535</v>
      </c>
    </row>
    <row r="139" spans="1:5" ht="12.75">
      <c r="A139" t="s">
        <v>57</v>
      </c>
      <c r="E139" s="39" t="s">
        <v>444</v>
      </c>
    </row>
    <row r="140" spans="1:16" ht="12.75">
      <c r="A140" t="s">
        <v>49</v>
      </c>
      <c s="34" t="s">
        <v>327</v>
      </c>
      <c s="34" t="s">
        <v>965</v>
      </c>
      <c s="35" t="s">
        <v>51</v>
      </c>
      <c s="6" t="s">
        <v>966</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535</v>
      </c>
    </row>
    <row r="143" spans="1:5" ht="12.75">
      <c r="A143" t="s">
        <v>57</v>
      </c>
      <c r="E143" s="39" t="s">
        <v>444</v>
      </c>
    </row>
    <row r="144" spans="1:16" ht="25.5">
      <c r="A144" t="s">
        <v>49</v>
      </c>
      <c s="34" t="s">
        <v>331</v>
      </c>
      <c s="34" t="s">
        <v>967</v>
      </c>
      <c s="35" t="s">
        <v>51</v>
      </c>
      <c s="6" t="s">
        <v>968</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535</v>
      </c>
    </row>
    <row r="147" spans="1:5" ht="12.75">
      <c r="A147" t="s">
        <v>57</v>
      </c>
      <c r="E147" s="39" t="s">
        <v>444</v>
      </c>
    </row>
    <row r="148" spans="1:13" ht="12.75">
      <c r="A148" t="s">
        <v>46</v>
      </c>
      <c r="C148" s="31" t="s">
        <v>339</v>
      </c>
      <c r="E148" s="33" t="s">
        <v>969</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970</v>
      </c>
      <c s="35" t="s">
        <v>51</v>
      </c>
      <c s="6" t="s">
        <v>971</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535</v>
      </c>
    </row>
    <row r="152" spans="1:5" ht="12.75">
      <c r="A152" t="s">
        <v>57</v>
      </c>
      <c r="E152" s="39" t="s">
        <v>444</v>
      </c>
    </row>
    <row r="153" spans="1:16" ht="12.75">
      <c r="A153" t="s">
        <v>49</v>
      </c>
      <c s="34" t="s">
        <v>27</v>
      </c>
      <c s="34" t="s">
        <v>972</v>
      </c>
      <c s="35" t="s">
        <v>51</v>
      </c>
      <c s="6" t="s">
        <v>973</v>
      </c>
      <c s="36" t="s">
        <v>88</v>
      </c>
      <c s="37">
        <v>1</v>
      </c>
      <c s="36">
        <v>0</v>
      </c>
      <c s="36">
        <f>ROUND(G153*H153,6)</f>
      </c>
      <c r="L153" s="38">
        <v>0</v>
      </c>
      <c s="32">
        <f>ROUND(ROUND(L153,2)*ROUND(G153,3),2)</f>
      </c>
      <c s="36" t="s">
        <v>668</v>
      </c>
      <c>
        <f>(M153*21)/100</f>
      </c>
      <c t="s">
        <v>27</v>
      </c>
    </row>
    <row r="154" spans="1:5" ht="12.75">
      <c r="A154" s="35" t="s">
        <v>55</v>
      </c>
      <c r="E154" s="39" t="s">
        <v>51</v>
      </c>
    </row>
    <row r="155" spans="1:5" ht="12.75">
      <c r="A155" s="35" t="s">
        <v>56</v>
      </c>
      <c r="E155" s="40" t="s">
        <v>440</v>
      </c>
    </row>
    <row r="156" spans="1:5" ht="89.25">
      <c r="A156" t="s">
        <v>57</v>
      </c>
      <c r="E156" s="39" t="s">
        <v>974</v>
      </c>
    </row>
    <row r="157" spans="1:16" ht="12.75">
      <c r="A157" t="s">
        <v>49</v>
      </c>
      <c s="34" t="s">
        <v>26</v>
      </c>
      <c s="34" t="s">
        <v>975</v>
      </c>
      <c s="35" t="s">
        <v>51</v>
      </c>
      <c s="6" t="s">
        <v>976</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535</v>
      </c>
    </row>
    <row r="160" spans="1:5" ht="12.75">
      <c r="A160" t="s">
        <v>57</v>
      </c>
      <c r="E160" s="39" t="s">
        <v>444</v>
      </c>
    </row>
    <row r="161" spans="1:16" ht="12.75">
      <c r="A161" t="s">
        <v>49</v>
      </c>
      <c s="34" t="s">
        <v>63</v>
      </c>
      <c s="34" t="s">
        <v>977</v>
      </c>
      <c s="35" t="s">
        <v>51</v>
      </c>
      <c s="6" t="s">
        <v>978</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535</v>
      </c>
    </row>
    <row r="164" spans="1:5" ht="12.75">
      <c r="A164" t="s">
        <v>57</v>
      </c>
      <c r="E164" s="39" t="s">
        <v>444</v>
      </c>
    </row>
    <row r="165" spans="1:16" ht="12.75">
      <c r="A165" t="s">
        <v>49</v>
      </c>
      <c s="34" t="s">
        <v>66</v>
      </c>
      <c s="34" t="s">
        <v>979</v>
      </c>
      <c s="35" t="s">
        <v>51</v>
      </c>
      <c s="6" t="s">
        <v>980</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535</v>
      </c>
    </row>
    <row r="168" spans="1:5" ht="114.75">
      <c r="A168" t="s">
        <v>57</v>
      </c>
      <c r="E168" s="39" t="s">
        <v>981</v>
      </c>
    </row>
    <row r="169" spans="1:16" ht="12.75">
      <c r="A169" t="s">
        <v>49</v>
      </c>
      <c s="34" t="s">
        <v>69</v>
      </c>
      <c s="34" t="s">
        <v>982</v>
      </c>
      <c s="35" t="s">
        <v>51</v>
      </c>
      <c s="6" t="s">
        <v>983</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535</v>
      </c>
    </row>
    <row r="172" spans="1:5" ht="12.75">
      <c r="A172" t="s">
        <v>57</v>
      </c>
      <c r="E172" s="39" t="s">
        <v>444</v>
      </c>
    </row>
    <row r="173" spans="1:16" ht="12.75">
      <c r="A173" t="s">
        <v>49</v>
      </c>
      <c s="34" t="s">
        <v>72</v>
      </c>
      <c s="34" t="s">
        <v>984</v>
      </c>
      <c s="35" t="s">
        <v>51</v>
      </c>
      <c s="6" t="s">
        <v>985</v>
      </c>
      <c s="36" t="s">
        <v>88</v>
      </c>
      <c s="37">
        <v>4</v>
      </c>
      <c s="36">
        <v>0</v>
      </c>
      <c s="36">
        <f>ROUND(G173*H173,6)</f>
      </c>
      <c r="L173" s="38">
        <v>0</v>
      </c>
      <c s="32">
        <f>ROUND(ROUND(L173,2)*ROUND(G173,3),2)</f>
      </c>
      <c s="36" t="s">
        <v>668</v>
      </c>
      <c>
        <f>(M173*21)/100</f>
      </c>
      <c t="s">
        <v>27</v>
      </c>
    </row>
    <row r="174" spans="1:5" ht="12.75">
      <c r="A174" s="35" t="s">
        <v>55</v>
      </c>
      <c r="E174" s="39" t="s">
        <v>51</v>
      </c>
    </row>
    <row r="175" spans="1:5" ht="12.75">
      <c r="A175" s="35" t="s">
        <v>56</v>
      </c>
      <c r="E175" s="40" t="s">
        <v>535</v>
      </c>
    </row>
    <row r="176" spans="1:5" ht="114.75">
      <c r="A176" t="s">
        <v>57</v>
      </c>
      <c r="E176" s="39" t="s">
        <v>986</v>
      </c>
    </row>
    <row r="177" spans="1:16" ht="12.75">
      <c r="A177" t="s">
        <v>49</v>
      </c>
      <c s="34" t="s">
        <v>76</v>
      </c>
      <c s="34" t="s">
        <v>987</v>
      </c>
      <c s="35" t="s">
        <v>51</v>
      </c>
      <c s="6" t="s">
        <v>988</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535</v>
      </c>
    </row>
    <row r="180" spans="1:5" ht="12.75">
      <c r="A180" t="s">
        <v>57</v>
      </c>
      <c r="E180" s="39" t="s">
        <v>444</v>
      </c>
    </row>
    <row r="181" spans="1:16" ht="12.75">
      <c r="A181" t="s">
        <v>49</v>
      </c>
      <c s="34" t="s">
        <v>81</v>
      </c>
      <c s="34" t="s">
        <v>989</v>
      </c>
      <c s="35" t="s">
        <v>51</v>
      </c>
      <c s="6" t="s">
        <v>990</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535</v>
      </c>
    </row>
    <row r="184" spans="1:5" ht="12.75">
      <c r="A184" t="s">
        <v>57</v>
      </c>
      <c r="E184" s="39" t="s">
        <v>444</v>
      </c>
    </row>
    <row r="185" spans="1:16" ht="12.75">
      <c r="A185" t="s">
        <v>49</v>
      </c>
      <c s="34" t="s">
        <v>85</v>
      </c>
      <c s="34" t="s">
        <v>991</v>
      </c>
      <c s="35" t="s">
        <v>51</v>
      </c>
      <c s="6" t="s">
        <v>992</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535</v>
      </c>
    </row>
    <row r="188" spans="1:5" ht="12.75">
      <c r="A188" t="s">
        <v>57</v>
      </c>
      <c r="E188" s="39" t="s">
        <v>444</v>
      </c>
    </row>
    <row r="189" spans="1:16" ht="12.75">
      <c r="A189" t="s">
        <v>49</v>
      </c>
      <c s="34" t="s">
        <v>90</v>
      </c>
      <c s="34" t="s">
        <v>993</v>
      </c>
      <c s="35" t="s">
        <v>51</v>
      </c>
      <c s="6" t="s">
        <v>994</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535</v>
      </c>
    </row>
    <row r="192" spans="1:5" ht="12.75">
      <c r="A192" t="s">
        <v>57</v>
      </c>
      <c r="E192" s="39" t="s">
        <v>444</v>
      </c>
    </row>
    <row r="193" spans="1:16" ht="12.75">
      <c r="A193" t="s">
        <v>49</v>
      </c>
      <c s="34" t="s">
        <v>93</v>
      </c>
      <c s="34" t="s">
        <v>995</v>
      </c>
      <c s="35" t="s">
        <v>51</v>
      </c>
      <c s="6" t="s">
        <v>996</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535</v>
      </c>
    </row>
    <row r="196" spans="1:5" ht="12.75">
      <c r="A196" t="s">
        <v>57</v>
      </c>
      <c r="E196" s="39" t="s">
        <v>444</v>
      </c>
    </row>
    <row r="197" spans="1:16" ht="12.75">
      <c r="A197" t="s">
        <v>49</v>
      </c>
      <c s="34" t="s">
        <v>97</v>
      </c>
      <c s="34" t="s">
        <v>997</v>
      </c>
      <c s="35" t="s">
        <v>51</v>
      </c>
      <c s="6" t="s">
        <v>998</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535</v>
      </c>
    </row>
    <row r="200" spans="1:5" ht="12.75">
      <c r="A200" t="s">
        <v>57</v>
      </c>
      <c r="E200" s="39" t="s">
        <v>444</v>
      </c>
    </row>
    <row r="201" spans="1:16" ht="12.75">
      <c r="A201" t="s">
        <v>49</v>
      </c>
      <c s="34" t="s">
        <v>101</v>
      </c>
      <c s="34" t="s">
        <v>999</v>
      </c>
      <c s="35" t="s">
        <v>51</v>
      </c>
      <c s="6" t="s">
        <v>1000</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535</v>
      </c>
    </row>
    <row r="204" spans="1:5" ht="12.75">
      <c r="A204" t="s">
        <v>57</v>
      </c>
      <c r="E204" s="39" t="s">
        <v>444</v>
      </c>
    </row>
    <row r="205" spans="1:16" ht="12.75">
      <c r="A205" t="s">
        <v>49</v>
      </c>
      <c s="34" t="s">
        <v>106</v>
      </c>
      <c s="34" t="s">
        <v>526</v>
      </c>
      <c s="35" t="s">
        <v>51</v>
      </c>
      <c s="6" t="s">
        <v>527</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535</v>
      </c>
    </row>
    <row r="208" spans="1:5" ht="12.75">
      <c r="A208" t="s">
        <v>57</v>
      </c>
      <c r="E208" s="39" t="s">
        <v>444</v>
      </c>
    </row>
    <row r="209" spans="1:16" ht="12.75">
      <c r="A209" t="s">
        <v>49</v>
      </c>
      <c s="34" t="s">
        <v>109</v>
      </c>
      <c s="34" t="s">
        <v>1001</v>
      </c>
      <c s="35" t="s">
        <v>51</v>
      </c>
      <c s="6" t="s">
        <v>1002</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535</v>
      </c>
    </row>
    <row r="212" spans="1:5" ht="12.75">
      <c r="A212" t="s">
        <v>57</v>
      </c>
      <c r="E212" s="39" t="s">
        <v>444</v>
      </c>
    </row>
    <row r="213" spans="1:16" ht="12.75">
      <c r="A213" t="s">
        <v>49</v>
      </c>
      <c s="34" t="s">
        <v>112</v>
      </c>
      <c s="34" t="s">
        <v>1003</v>
      </c>
      <c s="35" t="s">
        <v>51</v>
      </c>
      <c s="6" t="s">
        <v>1004</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535</v>
      </c>
    </row>
    <row r="216" spans="1:5" ht="12.75">
      <c r="A216" t="s">
        <v>57</v>
      </c>
      <c r="E216" s="39" t="s">
        <v>444</v>
      </c>
    </row>
    <row r="217" spans="1:16" ht="12.75">
      <c r="A217" t="s">
        <v>49</v>
      </c>
      <c s="34" t="s">
        <v>116</v>
      </c>
      <c s="34" t="s">
        <v>1005</v>
      </c>
      <c s="35" t="s">
        <v>51</v>
      </c>
      <c s="6" t="s">
        <v>1006</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535</v>
      </c>
    </row>
    <row r="220" spans="1:5" ht="12.75">
      <c r="A220" t="s">
        <v>57</v>
      </c>
      <c r="E220" s="39" t="s">
        <v>444</v>
      </c>
    </row>
    <row r="221" spans="1:16" ht="12.75">
      <c r="A221" t="s">
        <v>49</v>
      </c>
      <c s="34" t="s">
        <v>120</v>
      </c>
      <c s="34" t="s">
        <v>1007</v>
      </c>
      <c s="35" t="s">
        <v>51</v>
      </c>
      <c s="6" t="s">
        <v>1008</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535</v>
      </c>
    </row>
    <row r="224" spans="1:5" ht="12.75">
      <c r="A224" t="s">
        <v>57</v>
      </c>
      <c r="E224" s="39" t="s">
        <v>444</v>
      </c>
    </row>
    <row r="225" spans="1:16" ht="12.75">
      <c r="A225" t="s">
        <v>49</v>
      </c>
      <c s="34" t="s">
        <v>125</v>
      </c>
      <c s="34" t="s">
        <v>1009</v>
      </c>
      <c s="35" t="s">
        <v>51</v>
      </c>
      <c s="6" t="s">
        <v>1010</v>
      </c>
      <c s="36" t="s">
        <v>88</v>
      </c>
      <c s="37">
        <v>1</v>
      </c>
      <c s="36">
        <v>0</v>
      </c>
      <c s="36">
        <f>ROUND(G225*H225,6)</f>
      </c>
      <c r="L225" s="38">
        <v>0</v>
      </c>
      <c s="32">
        <f>ROUND(ROUND(L225,2)*ROUND(G225,3),2)</f>
      </c>
      <c s="36" t="s">
        <v>668</v>
      </c>
      <c>
        <f>(M225*21)/100</f>
      </c>
      <c t="s">
        <v>27</v>
      </c>
    </row>
    <row r="226" spans="1:5" ht="12.75">
      <c r="A226" s="35" t="s">
        <v>55</v>
      </c>
      <c r="E226" s="39" t="s">
        <v>51</v>
      </c>
    </row>
    <row r="227" spans="1:5" ht="12.75">
      <c r="A227" s="35" t="s">
        <v>56</v>
      </c>
      <c r="E227" s="40" t="s">
        <v>535</v>
      </c>
    </row>
    <row r="228" spans="1:5" ht="114.75">
      <c r="A228" t="s">
        <v>57</v>
      </c>
      <c r="E228" s="39" t="s">
        <v>1011</v>
      </c>
    </row>
    <row r="229" spans="1:16" ht="12.75">
      <c r="A229" t="s">
        <v>49</v>
      </c>
      <c s="34" t="s">
        <v>130</v>
      </c>
      <c s="34" t="s">
        <v>1012</v>
      </c>
      <c s="35" t="s">
        <v>51</v>
      </c>
      <c s="6" t="s">
        <v>1013</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535</v>
      </c>
    </row>
    <row r="232" spans="1:5" ht="12.75">
      <c r="A232" t="s">
        <v>57</v>
      </c>
      <c r="E232" s="39" t="s">
        <v>444</v>
      </c>
    </row>
    <row r="233" spans="1:16" ht="12.75">
      <c r="A233" t="s">
        <v>49</v>
      </c>
      <c s="34" t="s">
        <v>134</v>
      </c>
      <c s="34" t="s">
        <v>1014</v>
      </c>
      <c s="35" t="s">
        <v>51</v>
      </c>
      <c s="6" t="s">
        <v>1015</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535</v>
      </c>
    </row>
    <row r="236" spans="1:5" ht="12.75">
      <c r="A236" t="s">
        <v>57</v>
      </c>
      <c r="E236" s="39" t="s">
        <v>444</v>
      </c>
    </row>
    <row r="237" spans="1:16" ht="12.75">
      <c r="A237" t="s">
        <v>49</v>
      </c>
      <c s="34" t="s">
        <v>138</v>
      </c>
      <c s="34" t="s">
        <v>1016</v>
      </c>
      <c s="35" t="s">
        <v>51</v>
      </c>
      <c s="6" t="s">
        <v>1017</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535</v>
      </c>
    </row>
    <row r="240" spans="1:5" ht="12.75">
      <c r="A240" t="s">
        <v>57</v>
      </c>
      <c r="E240" s="39" t="s">
        <v>444</v>
      </c>
    </row>
    <row r="241" spans="1:16" ht="12.75">
      <c r="A241" t="s">
        <v>49</v>
      </c>
      <c s="34" t="s">
        <v>141</v>
      </c>
      <c s="34" t="s">
        <v>1018</v>
      </c>
      <c s="35" t="s">
        <v>51</v>
      </c>
      <c s="6" t="s">
        <v>1019</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535</v>
      </c>
    </row>
    <row r="244" spans="1:5" ht="12.75">
      <c r="A244" t="s">
        <v>57</v>
      </c>
      <c r="E244" s="39" t="s">
        <v>444</v>
      </c>
    </row>
    <row r="245" spans="1:16" ht="12.75">
      <c r="A245" t="s">
        <v>49</v>
      </c>
      <c s="34" t="s">
        <v>146</v>
      </c>
      <c s="34" t="s">
        <v>1020</v>
      </c>
      <c s="35" t="s">
        <v>51</v>
      </c>
      <c s="6" t="s">
        <v>1021</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535</v>
      </c>
    </row>
    <row r="248" spans="1:5" ht="12.75">
      <c r="A248" t="s">
        <v>57</v>
      </c>
      <c r="E248" s="39" t="s">
        <v>444</v>
      </c>
    </row>
    <row r="249" spans="1:16" ht="25.5">
      <c r="A249" t="s">
        <v>49</v>
      </c>
      <c s="34" t="s">
        <v>151</v>
      </c>
      <c s="34" t="s">
        <v>1022</v>
      </c>
      <c s="35" t="s">
        <v>51</v>
      </c>
      <c s="6" t="s">
        <v>1023</v>
      </c>
      <c s="36" t="s">
        <v>88</v>
      </c>
      <c s="37">
        <v>1</v>
      </c>
      <c s="36">
        <v>0</v>
      </c>
      <c s="36">
        <f>ROUND(G249*H249,6)</f>
      </c>
      <c r="L249" s="38">
        <v>0</v>
      </c>
      <c s="32">
        <f>ROUND(ROUND(L249,2)*ROUND(G249,3),2)</f>
      </c>
      <c s="36" t="s">
        <v>668</v>
      </c>
      <c>
        <f>(M249*21)/100</f>
      </c>
      <c t="s">
        <v>27</v>
      </c>
    </row>
    <row r="250" spans="1:5" ht="12.75">
      <c r="A250" s="35" t="s">
        <v>55</v>
      </c>
      <c r="E250" s="39" t="s">
        <v>51</v>
      </c>
    </row>
    <row r="251" spans="1:5" ht="12.75">
      <c r="A251" s="35" t="s">
        <v>56</v>
      </c>
      <c r="E251" s="40" t="s">
        <v>440</v>
      </c>
    </row>
    <row r="252" spans="1:5" ht="114.75">
      <c r="A252" t="s">
        <v>57</v>
      </c>
      <c r="E252" s="39" t="s">
        <v>1011</v>
      </c>
    </row>
    <row r="253" spans="1:16" ht="12.75">
      <c r="A253" t="s">
        <v>49</v>
      </c>
      <c s="34" t="s">
        <v>154</v>
      </c>
      <c s="34" t="s">
        <v>1024</v>
      </c>
      <c s="35" t="s">
        <v>51</v>
      </c>
      <c s="6" t="s">
        <v>1025</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535</v>
      </c>
    </row>
    <row r="256" spans="1:5" ht="12.75">
      <c r="A256" t="s">
        <v>57</v>
      </c>
      <c r="E256" s="39" t="s">
        <v>444</v>
      </c>
    </row>
    <row r="257" spans="1:16" ht="25.5">
      <c r="A257" t="s">
        <v>49</v>
      </c>
      <c s="34" t="s">
        <v>157</v>
      </c>
      <c s="34" t="s">
        <v>1026</v>
      </c>
      <c s="35" t="s">
        <v>51</v>
      </c>
      <c s="6" t="s">
        <v>1027</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535</v>
      </c>
    </row>
    <row r="260" spans="1:5" ht="12.75">
      <c r="A260" t="s">
        <v>57</v>
      </c>
      <c r="E260" s="39" t="s">
        <v>444</v>
      </c>
    </row>
    <row r="261" spans="1:16" ht="12.75">
      <c r="A261" t="s">
        <v>49</v>
      </c>
      <c s="34" t="s">
        <v>161</v>
      </c>
      <c s="34" t="s">
        <v>1028</v>
      </c>
      <c s="35" t="s">
        <v>51</v>
      </c>
      <c s="6" t="s">
        <v>1029</v>
      </c>
      <c s="36" t="s">
        <v>88</v>
      </c>
      <c s="37">
        <v>2</v>
      </c>
      <c s="36">
        <v>0</v>
      </c>
      <c s="36">
        <f>ROUND(G261*H261,6)</f>
      </c>
      <c r="L261" s="38">
        <v>0</v>
      </c>
      <c s="32">
        <f>ROUND(ROUND(L261,2)*ROUND(G261,3),2)</f>
      </c>
      <c s="36" t="s">
        <v>668</v>
      </c>
      <c>
        <f>(M261*21)/100</f>
      </c>
      <c t="s">
        <v>27</v>
      </c>
    </row>
    <row r="262" spans="1:5" ht="12.75">
      <c r="A262" s="35" t="s">
        <v>55</v>
      </c>
      <c r="E262" s="39" t="s">
        <v>51</v>
      </c>
    </row>
    <row r="263" spans="1:5" ht="12.75">
      <c r="A263" s="35" t="s">
        <v>56</v>
      </c>
      <c r="E263" s="40" t="s">
        <v>440</v>
      </c>
    </row>
    <row r="264" spans="1:5" ht="114.75">
      <c r="A264" t="s">
        <v>57</v>
      </c>
      <c r="E264" s="39" t="s">
        <v>1030</v>
      </c>
    </row>
    <row r="265" spans="1:16" ht="12.75">
      <c r="A265" t="s">
        <v>49</v>
      </c>
      <c s="34" t="s">
        <v>165</v>
      </c>
      <c s="34" t="s">
        <v>552</v>
      </c>
      <c s="35" t="s">
        <v>51</v>
      </c>
      <c s="6" t="s">
        <v>553</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535</v>
      </c>
    </row>
    <row r="268" spans="1:5" ht="12.75">
      <c r="A268" t="s">
        <v>57</v>
      </c>
      <c r="E268" s="39" t="s">
        <v>444</v>
      </c>
    </row>
    <row r="269" spans="1:16" ht="12.75">
      <c r="A269" t="s">
        <v>49</v>
      </c>
      <c s="34" t="s">
        <v>169</v>
      </c>
      <c s="34" t="s">
        <v>554</v>
      </c>
      <c s="35" t="s">
        <v>51</v>
      </c>
      <c s="6" t="s">
        <v>555</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535</v>
      </c>
    </row>
    <row r="272" spans="1:5" ht="12.75">
      <c r="A272" t="s">
        <v>57</v>
      </c>
      <c r="E272" s="39" t="s">
        <v>444</v>
      </c>
    </row>
    <row r="273" spans="1:16" ht="12.75">
      <c r="A273" t="s">
        <v>49</v>
      </c>
      <c s="34" t="s">
        <v>172</v>
      </c>
      <c s="34" t="s">
        <v>1031</v>
      </c>
      <c s="35" t="s">
        <v>51</v>
      </c>
      <c s="6" t="s">
        <v>1032</v>
      </c>
      <c s="36" t="s">
        <v>88</v>
      </c>
      <c s="37">
        <v>2</v>
      </c>
      <c s="36">
        <v>0</v>
      </c>
      <c s="36">
        <f>ROUND(G273*H273,6)</f>
      </c>
      <c r="L273" s="38">
        <v>0</v>
      </c>
      <c s="32">
        <f>ROUND(ROUND(L273,2)*ROUND(G273,3),2)</f>
      </c>
      <c s="36" t="s">
        <v>668</v>
      </c>
      <c>
        <f>(M273*21)/100</f>
      </c>
      <c t="s">
        <v>27</v>
      </c>
    </row>
    <row r="274" spans="1:5" ht="12.75">
      <c r="A274" s="35" t="s">
        <v>55</v>
      </c>
      <c r="E274" s="39" t="s">
        <v>51</v>
      </c>
    </row>
    <row r="275" spans="1:5" ht="12.75">
      <c r="A275" s="35" t="s">
        <v>56</v>
      </c>
      <c r="E275" s="40" t="s">
        <v>535</v>
      </c>
    </row>
    <row r="276" spans="1:5" ht="114.75">
      <c r="A276" t="s">
        <v>57</v>
      </c>
      <c r="E276" s="39" t="s">
        <v>1030</v>
      </c>
    </row>
    <row r="277" spans="1:16" ht="12.75">
      <c r="A277" t="s">
        <v>49</v>
      </c>
      <c s="34" t="s">
        <v>176</v>
      </c>
      <c s="34" t="s">
        <v>1033</v>
      </c>
      <c s="35" t="s">
        <v>51</v>
      </c>
      <c s="6" t="s">
        <v>1034</v>
      </c>
      <c s="36" t="s">
        <v>88</v>
      </c>
      <c s="37">
        <v>2</v>
      </c>
      <c s="36">
        <v>0</v>
      </c>
      <c s="36">
        <f>ROUND(G277*H277,6)</f>
      </c>
      <c r="L277" s="38">
        <v>0</v>
      </c>
      <c s="32">
        <f>ROUND(ROUND(L277,2)*ROUND(G277,3),2)</f>
      </c>
      <c s="36" t="s">
        <v>668</v>
      </c>
      <c>
        <f>(M277*21)/100</f>
      </c>
      <c t="s">
        <v>27</v>
      </c>
    </row>
    <row r="278" spans="1:5" ht="12.75">
      <c r="A278" s="35" t="s">
        <v>55</v>
      </c>
      <c r="E278" s="39" t="s">
        <v>51</v>
      </c>
    </row>
    <row r="279" spans="1:5" ht="12.75">
      <c r="A279" s="35" t="s">
        <v>56</v>
      </c>
      <c r="E279" s="40" t="s">
        <v>535</v>
      </c>
    </row>
    <row r="280" spans="1:5" ht="114.75">
      <c r="A280" t="s">
        <v>57</v>
      </c>
      <c r="E280" s="39" t="s">
        <v>1011</v>
      </c>
    </row>
    <row r="281" spans="1:16" ht="12.75">
      <c r="A281" t="s">
        <v>49</v>
      </c>
      <c s="34" t="s">
        <v>180</v>
      </c>
      <c s="34" t="s">
        <v>1035</v>
      </c>
      <c s="35" t="s">
        <v>51</v>
      </c>
      <c s="6" t="s">
        <v>1036</v>
      </c>
      <c s="36" t="s">
        <v>88</v>
      </c>
      <c s="37">
        <v>7</v>
      </c>
      <c s="36">
        <v>0</v>
      </c>
      <c s="36">
        <f>ROUND(G281*H281,6)</f>
      </c>
      <c r="L281" s="38">
        <v>0</v>
      </c>
      <c s="32">
        <f>ROUND(ROUND(L281,2)*ROUND(G281,3),2)</f>
      </c>
      <c s="36" t="s">
        <v>668</v>
      </c>
      <c>
        <f>(M281*21)/100</f>
      </c>
      <c t="s">
        <v>27</v>
      </c>
    </row>
    <row r="282" spans="1:5" ht="12.75">
      <c r="A282" s="35" t="s">
        <v>55</v>
      </c>
      <c r="E282" s="39" t="s">
        <v>51</v>
      </c>
    </row>
    <row r="283" spans="1:5" ht="12.75">
      <c r="A283" s="35" t="s">
        <v>56</v>
      </c>
      <c r="E283" s="40" t="s">
        <v>535</v>
      </c>
    </row>
    <row r="284" spans="1:5" ht="89.25">
      <c r="A284" t="s">
        <v>57</v>
      </c>
      <c r="E284" s="39" t="s">
        <v>1037</v>
      </c>
    </row>
    <row r="285" spans="1:16" ht="12.75">
      <c r="A285" t="s">
        <v>49</v>
      </c>
      <c s="34" t="s">
        <v>183</v>
      </c>
      <c s="34" t="s">
        <v>1038</v>
      </c>
      <c s="35" t="s">
        <v>51</v>
      </c>
      <c s="6" t="s">
        <v>1039</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535</v>
      </c>
    </row>
    <row r="288" spans="1:5" ht="12.75">
      <c r="A288" t="s">
        <v>57</v>
      </c>
      <c r="E288" s="39" t="s">
        <v>444</v>
      </c>
    </row>
    <row r="289" spans="1:16" ht="12.75">
      <c r="A289" t="s">
        <v>49</v>
      </c>
      <c s="34" t="s">
        <v>186</v>
      </c>
      <c s="34" t="s">
        <v>1040</v>
      </c>
      <c s="35" t="s">
        <v>51</v>
      </c>
      <c s="6" t="s">
        <v>1041</v>
      </c>
      <c s="36" t="s">
        <v>88</v>
      </c>
      <c s="37">
        <v>1</v>
      </c>
      <c s="36">
        <v>0</v>
      </c>
      <c s="36">
        <f>ROUND(G289*H289,6)</f>
      </c>
      <c r="L289" s="38">
        <v>0</v>
      </c>
      <c s="32">
        <f>ROUND(ROUND(L289,2)*ROUND(G289,3),2)</f>
      </c>
      <c s="36" t="s">
        <v>668</v>
      </c>
      <c>
        <f>(M289*21)/100</f>
      </c>
      <c t="s">
        <v>27</v>
      </c>
    </row>
    <row r="290" spans="1:5" ht="12.75">
      <c r="A290" s="35" t="s">
        <v>55</v>
      </c>
      <c r="E290" s="39" t="s">
        <v>51</v>
      </c>
    </row>
    <row r="291" spans="1:5" ht="12.75">
      <c r="A291" s="35" t="s">
        <v>56</v>
      </c>
      <c r="E291" s="40" t="s">
        <v>535</v>
      </c>
    </row>
    <row r="292" spans="1:5" ht="51">
      <c r="A292" t="s">
        <v>57</v>
      </c>
      <c r="E292" s="39" t="s">
        <v>1042</v>
      </c>
    </row>
    <row r="293" spans="1:16" ht="12.75">
      <c r="A293" t="s">
        <v>49</v>
      </c>
      <c s="34" t="s">
        <v>190</v>
      </c>
      <c s="34" t="s">
        <v>1043</v>
      </c>
      <c s="35" t="s">
        <v>51</v>
      </c>
      <c s="6" t="s">
        <v>1044</v>
      </c>
      <c s="36" t="s">
        <v>88</v>
      </c>
      <c s="37">
        <v>1</v>
      </c>
      <c s="36">
        <v>0</v>
      </c>
      <c s="36">
        <f>ROUND(G293*H293,6)</f>
      </c>
      <c r="L293" s="38">
        <v>0</v>
      </c>
      <c s="32">
        <f>ROUND(ROUND(L293,2)*ROUND(G293,3),2)</f>
      </c>
      <c s="36" t="s">
        <v>668</v>
      </c>
      <c>
        <f>(M293*21)/100</f>
      </c>
      <c t="s">
        <v>27</v>
      </c>
    </row>
    <row r="294" spans="1:5" ht="12.75">
      <c r="A294" s="35" t="s">
        <v>55</v>
      </c>
      <c r="E294" s="39" t="s">
        <v>51</v>
      </c>
    </row>
    <row r="295" spans="1:5" ht="12.75">
      <c r="A295" s="35" t="s">
        <v>56</v>
      </c>
      <c r="E295" s="40" t="s">
        <v>440</v>
      </c>
    </row>
    <row r="296" spans="1:5" ht="51">
      <c r="A296" t="s">
        <v>57</v>
      </c>
      <c r="E296" s="39" t="s">
        <v>1045</v>
      </c>
    </row>
    <row r="297" spans="1:16" ht="12.75">
      <c r="A297" t="s">
        <v>49</v>
      </c>
      <c s="34" t="s">
        <v>194</v>
      </c>
      <c s="34" t="s">
        <v>1046</v>
      </c>
      <c s="35" t="s">
        <v>51</v>
      </c>
      <c s="6" t="s">
        <v>1047</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535</v>
      </c>
    </row>
    <row r="300" spans="1:5" ht="12.75">
      <c r="A300" t="s">
        <v>57</v>
      </c>
      <c r="E300" s="39" t="s">
        <v>444</v>
      </c>
    </row>
    <row r="301" spans="1:16" ht="12.75">
      <c r="A301" t="s">
        <v>49</v>
      </c>
      <c s="34" t="s">
        <v>198</v>
      </c>
      <c s="34" t="s">
        <v>1048</v>
      </c>
      <c s="35" t="s">
        <v>51</v>
      </c>
      <c s="6" t="s">
        <v>1049</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535</v>
      </c>
    </row>
    <row r="304" spans="1:5" ht="12.75">
      <c r="A304" t="s">
        <v>57</v>
      </c>
      <c r="E304" s="39" t="s">
        <v>444</v>
      </c>
    </row>
    <row r="305" spans="1:16" ht="12.75">
      <c r="A305" t="s">
        <v>49</v>
      </c>
      <c s="34" t="s">
        <v>202</v>
      </c>
      <c s="34" t="s">
        <v>1050</v>
      </c>
      <c s="35" t="s">
        <v>51</v>
      </c>
      <c s="6" t="s">
        <v>1051</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535</v>
      </c>
    </row>
    <row r="308" spans="1:5" ht="12.75">
      <c r="A308" t="s">
        <v>57</v>
      </c>
      <c r="E308" s="39" t="s">
        <v>444</v>
      </c>
    </row>
    <row r="309" spans="1:16" ht="12.75">
      <c r="A309" t="s">
        <v>49</v>
      </c>
      <c s="34" t="s">
        <v>206</v>
      </c>
      <c s="34" t="s">
        <v>1052</v>
      </c>
      <c s="35" t="s">
        <v>51</v>
      </c>
      <c s="6" t="s">
        <v>1053</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535</v>
      </c>
    </row>
    <row r="312" spans="1:5" ht="12.75">
      <c r="A312" t="s">
        <v>57</v>
      </c>
      <c r="E312" s="39" t="s">
        <v>444</v>
      </c>
    </row>
    <row r="313" spans="1:16" ht="12.75">
      <c r="A313" t="s">
        <v>49</v>
      </c>
      <c s="34" t="s">
        <v>210</v>
      </c>
      <c s="34" t="s">
        <v>1054</v>
      </c>
      <c s="35" t="s">
        <v>51</v>
      </c>
      <c s="6" t="s">
        <v>1055</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535</v>
      </c>
    </row>
    <row r="316" spans="1:5" ht="12.75">
      <c r="A316" t="s">
        <v>57</v>
      </c>
      <c r="E316" s="39" t="s">
        <v>444</v>
      </c>
    </row>
    <row r="317" spans="1:16" ht="12.75">
      <c r="A317" t="s">
        <v>49</v>
      </c>
      <c s="34" t="s">
        <v>214</v>
      </c>
      <c s="34" t="s">
        <v>1056</v>
      </c>
      <c s="35" t="s">
        <v>51</v>
      </c>
      <c s="6" t="s">
        <v>1057</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535</v>
      </c>
    </row>
    <row r="320" spans="1:5" ht="12.75">
      <c r="A320" t="s">
        <v>57</v>
      </c>
      <c r="E320" s="39" t="s">
        <v>444</v>
      </c>
    </row>
    <row r="321" spans="1:16" ht="12.75">
      <c r="A321" t="s">
        <v>49</v>
      </c>
      <c s="34" t="s">
        <v>218</v>
      </c>
      <c s="34" t="s">
        <v>1058</v>
      </c>
      <c s="35" t="s">
        <v>51</v>
      </c>
      <c s="6" t="s">
        <v>1059</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535</v>
      </c>
    </row>
    <row r="324" spans="1:5" ht="12.75">
      <c r="A324" t="s">
        <v>57</v>
      </c>
      <c r="E324" s="39" t="s">
        <v>444</v>
      </c>
    </row>
    <row r="325" spans="1:16" ht="12.75">
      <c r="A325" t="s">
        <v>49</v>
      </c>
      <c s="34" t="s">
        <v>222</v>
      </c>
      <c s="34" t="s">
        <v>1060</v>
      </c>
      <c s="35" t="s">
        <v>51</v>
      </c>
      <c s="6" t="s">
        <v>1061</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535</v>
      </c>
    </row>
    <row r="328" spans="1:5" ht="12.75">
      <c r="A328" t="s">
        <v>57</v>
      </c>
      <c r="E328" s="39" t="s">
        <v>444</v>
      </c>
    </row>
    <row r="329" spans="1:16" ht="12.75">
      <c r="A329" t="s">
        <v>49</v>
      </c>
      <c s="34" t="s">
        <v>226</v>
      </c>
      <c s="34" t="s">
        <v>1062</v>
      </c>
      <c s="35" t="s">
        <v>51</v>
      </c>
      <c s="6" t="s">
        <v>1057</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535</v>
      </c>
    </row>
    <row r="332" spans="1:5" ht="12.75">
      <c r="A332" t="s">
        <v>57</v>
      </c>
      <c r="E332" s="39" t="s">
        <v>444</v>
      </c>
    </row>
    <row r="333" spans="1:16" ht="12.75">
      <c r="A333" t="s">
        <v>49</v>
      </c>
      <c s="34" t="s">
        <v>230</v>
      </c>
      <c s="34" t="s">
        <v>1063</v>
      </c>
      <c s="35" t="s">
        <v>51</v>
      </c>
      <c s="6" t="s">
        <v>1064</v>
      </c>
      <c s="36" t="s">
        <v>346</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535</v>
      </c>
    </row>
    <row r="336" spans="1:5" ht="12.75">
      <c r="A336" t="s">
        <v>57</v>
      </c>
      <c r="E336"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